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mohdadiliansyah/Documents/"/>
    </mc:Choice>
  </mc:AlternateContent>
  <xr:revisionPtr revIDLastSave="0" documentId="8_{E2B00699-A7B7-5946-832B-A55A3907B925}" xr6:coauthVersionLast="47" xr6:coauthVersionMax="47" xr10:uidLastSave="{00000000-0000-0000-0000-000000000000}"/>
  <bookViews>
    <workbookView xWindow="0" yWindow="0" windowWidth="28800" windowHeight="18000" activeTab="9" xr2:uid="{00000000-000D-0000-FFFF-FFFF00000000}"/>
  </bookViews>
  <sheets>
    <sheet name="Jan23" sheetId="1" r:id="rId1"/>
    <sheet name="Feb23" sheetId="2" r:id="rId2"/>
    <sheet name="Mar23" sheetId="3" r:id="rId3"/>
    <sheet name="Apr23" sheetId="4" r:id="rId4"/>
    <sheet name="Mei23" sheetId="5" r:id="rId5"/>
    <sheet name="Jun23" sheetId="6" r:id="rId6"/>
    <sheet name="Jul23" sheetId="7" r:id="rId7"/>
    <sheet name="Ags23" sheetId="8" r:id="rId8"/>
    <sheet name="Sep23" sheetId="9" r:id="rId9"/>
    <sheet name="Okt23" sheetId="10" r:id="rId10"/>
    <sheet name="Nov23" sheetId="11" r:id="rId11"/>
    <sheet name="Des23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" i="12" l="1"/>
  <c r="A65" i="12" s="1"/>
  <c r="C61" i="12"/>
  <c r="C60" i="12"/>
  <c r="C59" i="12"/>
  <c r="C58" i="12"/>
  <c r="C57" i="12"/>
  <c r="A3" i="12"/>
  <c r="A39" i="11"/>
  <c r="A42" i="11" s="1"/>
  <c r="C38" i="11"/>
  <c r="C37" i="11"/>
  <c r="C36" i="11"/>
  <c r="C35" i="11"/>
  <c r="C34" i="11"/>
  <c r="A3" i="11"/>
  <c r="A3" i="10"/>
  <c r="A53" i="9"/>
  <c r="A56" i="9" s="1"/>
  <c r="K52" i="9"/>
  <c r="C52" i="9"/>
  <c r="K51" i="9"/>
  <c r="K53" i="9" s="1"/>
  <c r="C51" i="9"/>
  <c r="C50" i="9"/>
  <c r="C49" i="9"/>
  <c r="C48" i="9"/>
  <c r="G46" i="9"/>
  <c r="G44" i="9"/>
  <c r="G40" i="9"/>
  <c r="G33" i="9"/>
  <c r="G31" i="9"/>
  <c r="G28" i="9"/>
  <c r="G25" i="9"/>
  <c r="G22" i="9"/>
  <c r="G20" i="9"/>
  <c r="G13" i="9"/>
  <c r="G11" i="9"/>
  <c r="G9" i="9"/>
  <c r="G6" i="9"/>
  <c r="A3" i="9"/>
  <c r="A65" i="8"/>
  <c r="A68" i="8" s="1"/>
  <c r="C64" i="8"/>
  <c r="C63" i="8"/>
  <c r="C62" i="8"/>
  <c r="C61" i="8"/>
  <c r="C60" i="8"/>
  <c r="G56" i="8"/>
  <c r="G54" i="8"/>
  <c r="G49" i="8"/>
  <c r="G45" i="8"/>
  <c r="G39" i="8"/>
  <c r="G37" i="8"/>
  <c r="G34" i="8"/>
  <c r="G29" i="8"/>
  <c r="G23" i="8"/>
  <c r="G21" i="8"/>
  <c r="G14" i="8"/>
  <c r="G12" i="8"/>
  <c r="G6" i="8"/>
  <c r="A3" i="8"/>
  <c r="A74" i="7"/>
  <c r="A71" i="7"/>
  <c r="I70" i="7"/>
  <c r="I71" i="7" s="1"/>
  <c r="C70" i="7"/>
  <c r="I69" i="7"/>
  <c r="C69" i="7"/>
  <c r="I68" i="7"/>
  <c r="C68" i="7"/>
  <c r="C67" i="7"/>
  <c r="C71" i="7" s="1"/>
  <c r="C74" i="7" s="1"/>
  <c r="C66" i="7"/>
  <c r="A73" i="6"/>
  <c r="A76" i="6" s="1"/>
  <c r="C72" i="6"/>
  <c r="C71" i="6"/>
  <c r="C70" i="6"/>
  <c r="C69" i="6"/>
  <c r="C68" i="6"/>
  <c r="G63" i="6"/>
  <c r="G58" i="6"/>
  <c r="G56" i="6"/>
  <c r="G52" i="6"/>
  <c r="G44" i="6"/>
  <c r="G35" i="6"/>
  <c r="G30" i="6"/>
  <c r="G28" i="6"/>
  <c r="G24" i="6"/>
  <c r="G22" i="6"/>
  <c r="G13" i="6"/>
  <c r="G10" i="6"/>
  <c r="G6" i="6"/>
  <c r="C73" i="6" l="1"/>
  <c r="C76" i="6" s="1"/>
  <c r="C65" i="8"/>
  <c r="C68" i="8" s="1"/>
  <c r="C53" i="9"/>
  <c r="C56" i="9" s="1"/>
  <c r="C62" i="12"/>
  <c r="C65" i="12" s="1"/>
  <c r="C39" i="11"/>
  <c r="C42" i="11" s="1"/>
  <c r="A48" i="1"/>
  <c r="C47" i="1"/>
  <c r="C46" i="1"/>
  <c r="C45" i="1"/>
  <c r="C44" i="1"/>
  <c r="C43" i="1"/>
  <c r="C48" i="1" l="1"/>
</calcChain>
</file>

<file path=xl/sharedStrings.xml><?xml version="1.0" encoding="utf-8"?>
<sst xmlns="http://schemas.openxmlformats.org/spreadsheetml/2006/main" count="1718" uniqueCount="834">
  <si>
    <t>PDAM TIRTA KEUMUNENG KOTA LANGSA</t>
  </si>
  <si>
    <t>LAPORAN DATA PENYAMBUNGAN KEMBALI</t>
  </si>
  <si>
    <t>BULAN JANUARI 2023</t>
  </si>
  <si>
    <t>No</t>
  </si>
  <si>
    <t>Tgl Penyambungan</t>
  </si>
  <si>
    <t>Nama</t>
  </si>
  <si>
    <t>Alamat</t>
  </si>
  <si>
    <t>ID</t>
  </si>
  <si>
    <t>Unit</t>
  </si>
  <si>
    <t>Iqbal Rullah I</t>
  </si>
  <si>
    <t>TM. Zein</t>
  </si>
  <si>
    <t>Langsa Barat</t>
  </si>
  <si>
    <t>Amri Saputra</t>
  </si>
  <si>
    <t>Perum Relokasi No 88 B</t>
  </si>
  <si>
    <t>Kantor Pusat</t>
  </si>
  <si>
    <t>H. TM. Lidan</t>
  </si>
  <si>
    <t>Langsa Lama</t>
  </si>
  <si>
    <t>Langsa Timur</t>
  </si>
  <si>
    <t>Hafrilisna SP</t>
  </si>
  <si>
    <t>Jl. Lilawangsa</t>
  </si>
  <si>
    <t>Langsa Kota</t>
  </si>
  <si>
    <t>Sasdi Majlis</t>
  </si>
  <si>
    <t>Jl. Wiryo</t>
  </si>
  <si>
    <t xml:space="preserve">Irma Damayanti </t>
  </si>
  <si>
    <t>Jl. Veteran Lr. Persatu</t>
  </si>
  <si>
    <t xml:space="preserve">Bahrum Khalidin </t>
  </si>
  <si>
    <t>Jl. Veteran Lr. Permai</t>
  </si>
  <si>
    <t>Anhar</t>
  </si>
  <si>
    <t>Perum Relokasi</t>
  </si>
  <si>
    <t>Langsa Baro</t>
  </si>
  <si>
    <t>Watni</t>
  </si>
  <si>
    <t>Jl. Sudirman Link. Melati</t>
  </si>
  <si>
    <t>Cut Ana Dermawan, SH</t>
  </si>
  <si>
    <t>Villa Naura Indah</t>
  </si>
  <si>
    <t>Sakdiah, SP.D I</t>
  </si>
  <si>
    <t>Jl. Cik Ditiro</t>
  </si>
  <si>
    <t>Ridwan Yusuf</t>
  </si>
  <si>
    <t>Veteran Lor. Bale</t>
  </si>
  <si>
    <t>Maimun Yusuf</t>
  </si>
  <si>
    <t>Kuala Dsn. Nelayan</t>
  </si>
  <si>
    <t>Syahril</t>
  </si>
  <si>
    <t>Jl. Pabrik Es</t>
  </si>
  <si>
    <t>Muzakir Mansur</t>
  </si>
  <si>
    <t>Kp. Blang</t>
  </si>
  <si>
    <t>H. Muzakkir AA SS MM</t>
  </si>
  <si>
    <t>Perum Villa Darusallam</t>
  </si>
  <si>
    <t>Suwandi</t>
  </si>
  <si>
    <t>Perum Avina B 21</t>
  </si>
  <si>
    <t>Bustamam</t>
  </si>
  <si>
    <t>Jl. Kuala Langsa</t>
  </si>
  <si>
    <t>Mustafa Kamal</t>
  </si>
  <si>
    <t>Avina Blok L No 249</t>
  </si>
  <si>
    <t>Syafrizal</t>
  </si>
  <si>
    <t>Dsn. Mesjid/Alur Brawe</t>
  </si>
  <si>
    <t>Ruslizal</t>
  </si>
  <si>
    <t>Musholla Al-Yahya</t>
  </si>
  <si>
    <t>Perum Koramil</t>
  </si>
  <si>
    <t>Uliama</t>
  </si>
  <si>
    <t>Jl. Sei Pauh Tanjung</t>
  </si>
  <si>
    <t>Siti Aisyah</t>
  </si>
  <si>
    <t>Razali II</t>
  </si>
  <si>
    <t>Lor. Tanjung</t>
  </si>
  <si>
    <t>Ridwan Marhaban</t>
  </si>
  <si>
    <t>Ds. Cinta Raja</t>
  </si>
  <si>
    <t>Ibnu Abas</t>
  </si>
  <si>
    <t>Sungai Lhung</t>
  </si>
  <si>
    <t>Dr. Ramon Nofrial SS MH</t>
  </si>
  <si>
    <t>Sidodadi</t>
  </si>
  <si>
    <t>Marwati, S.Ag</t>
  </si>
  <si>
    <t>Avina Blok K No 214</t>
  </si>
  <si>
    <t>H M Yusuf Ali</t>
  </si>
  <si>
    <t>Veteran</t>
  </si>
  <si>
    <t>Ilyas Machmud</t>
  </si>
  <si>
    <t>A. Yani</t>
  </si>
  <si>
    <t>Hj. Faridah H Sulaiman I</t>
  </si>
  <si>
    <t>Jl. TM Zein Link IV</t>
  </si>
  <si>
    <t>Muhammad Ikhsan</t>
  </si>
  <si>
    <t>Azhar</t>
  </si>
  <si>
    <t>Center House 2</t>
  </si>
  <si>
    <t xml:space="preserve">Asnawati </t>
  </si>
  <si>
    <t>Perum Pondok Kelapa</t>
  </si>
  <si>
    <t>Yusrawati</t>
  </si>
  <si>
    <t>Rospita Lubis</t>
  </si>
  <si>
    <t>Jl. Medan - Banda Aceh</t>
  </si>
  <si>
    <t>Kantor Pusat 7 SR</t>
  </si>
  <si>
    <t>Langsa Barat 14 SR</t>
  </si>
  <si>
    <t>Langsa Kota 7 SR</t>
  </si>
  <si>
    <t>Langsa Timur 7 SR</t>
  </si>
  <si>
    <t>Langsa Baro 2 SR</t>
  </si>
  <si>
    <t xml:space="preserve">Total Biaya Sambung Kembali Januari 2023 </t>
  </si>
  <si>
    <t>37 SR : Rp. 1.850.000,-</t>
  </si>
  <si>
    <t>BULAN FEBRUARI 2023</t>
  </si>
  <si>
    <t>Asep Sofyan</t>
  </si>
  <si>
    <t>Perum Alue Itam</t>
  </si>
  <si>
    <t>H Muzakir AA SE MM 10</t>
  </si>
  <si>
    <t>Perum Villa Darusalam E 56</t>
  </si>
  <si>
    <t>Mulyadi</t>
  </si>
  <si>
    <t>Medan - Banda Aceh</t>
  </si>
  <si>
    <t>M Yusuf Taleb</t>
  </si>
  <si>
    <t>Sungai Lung</t>
  </si>
  <si>
    <t>Zainah</t>
  </si>
  <si>
    <t>P Villa Asri Darussalam</t>
  </si>
  <si>
    <t>Syarifuddin</t>
  </si>
  <si>
    <t>Syarifah Haiva Linza</t>
  </si>
  <si>
    <t>Baharudin Numbur</t>
  </si>
  <si>
    <t xml:space="preserve">Mengetahui </t>
  </si>
  <si>
    <t>Dibuat Oleh</t>
  </si>
  <si>
    <t>Kasubbag Penagihan &amp; Rekening</t>
  </si>
  <si>
    <t>Pelaksana Adm Penagihan &amp; Rekening</t>
  </si>
  <si>
    <t>Andi Eva Wahyuni, A.Md</t>
  </si>
  <si>
    <t>Arief Tezar Ramadhan, S.Kom</t>
  </si>
  <si>
    <t>NIK : 010 056</t>
  </si>
  <si>
    <t>NIK : 010 103</t>
  </si>
  <si>
    <t>BULAN MARET 2023</t>
  </si>
  <si>
    <t>M Syafti Febrianda</t>
  </si>
  <si>
    <t>P Villa Asri Darussalam E 26</t>
  </si>
  <si>
    <t>Muhammad SP</t>
  </si>
  <si>
    <t>Jl Medan - Banda Aceh</t>
  </si>
  <si>
    <t>Blok C 24</t>
  </si>
  <si>
    <t>Villa Asri Darussalam Indah</t>
  </si>
  <si>
    <t>Abdul Gani</t>
  </si>
  <si>
    <t>T Hasan Basri SPd</t>
  </si>
  <si>
    <t>P Pondok Kelapa</t>
  </si>
  <si>
    <t>Salman Darajat</t>
  </si>
  <si>
    <t>Zakaria</t>
  </si>
  <si>
    <t>Sei Lhung</t>
  </si>
  <si>
    <t>M Hanafi Wahyudi</t>
  </si>
  <si>
    <t>Ricky Wibowo</t>
  </si>
  <si>
    <t>Langsa 03 April 2023</t>
  </si>
  <si>
    <t>Mengetahui ;</t>
  </si>
  <si>
    <t>Dibuat Oleh ;</t>
  </si>
  <si>
    <t>Plks Adm Penagihan &amp; Rekening</t>
  </si>
  <si>
    <t>BULAN APRIL 2023</t>
  </si>
  <si>
    <t>Julkifli</t>
  </si>
  <si>
    <t>Resmiwati SH MH</t>
  </si>
  <si>
    <t>P Darussalam D</t>
  </si>
  <si>
    <t>Langsa 02 Mei 2023</t>
  </si>
  <si>
    <t>BULAN MEI 2023</t>
  </si>
  <si>
    <t>NO</t>
  </si>
  <si>
    <t>TGL PENYAMBUNGAN</t>
  </si>
  <si>
    <t>NAMA</t>
  </si>
  <si>
    <t>ALAMAT</t>
  </si>
  <si>
    <t>UNIT</t>
  </si>
  <si>
    <t>Alamsyah</t>
  </si>
  <si>
    <t>Jl H Fansuri</t>
  </si>
  <si>
    <t>Ramlah</t>
  </si>
  <si>
    <t>P Relokasi 39 B</t>
  </si>
  <si>
    <t>Rizki Munandar</t>
  </si>
  <si>
    <t>P Relokasi</t>
  </si>
  <si>
    <t>Sri Arianti, S.Pd 1</t>
  </si>
  <si>
    <t>Jl KHAgussalim</t>
  </si>
  <si>
    <t>Rusli, S.Sos</t>
  </si>
  <si>
    <t>Jl BTN Sei Pauh</t>
  </si>
  <si>
    <t>Bakaruddin Gadeng</t>
  </si>
  <si>
    <t>Jl Terminal/Dpn Pekong</t>
  </si>
  <si>
    <t>H.T. Bustamam, SE (2)</t>
  </si>
  <si>
    <t>Jl PM Ibrahim</t>
  </si>
  <si>
    <t>Budi Hartanto 8</t>
  </si>
  <si>
    <t>P Harmoni E</t>
  </si>
  <si>
    <t>Hotman</t>
  </si>
  <si>
    <t>Jl Hamzah Fansuri</t>
  </si>
  <si>
    <t>Juliardi</t>
  </si>
  <si>
    <t>Jl Nurdin Arraniri</t>
  </si>
  <si>
    <t>Nazaruddin 2</t>
  </si>
  <si>
    <t>Jl Sudirman Dpn Pegadaian</t>
  </si>
  <si>
    <t>Syamsiah</t>
  </si>
  <si>
    <t>Jl Sudirman Lor TPI</t>
  </si>
  <si>
    <t>Mukhti 3</t>
  </si>
  <si>
    <t>Jl Veteran Langsa Lama</t>
  </si>
  <si>
    <t>Eli Mulyani</t>
  </si>
  <si>
    <t>Muhammad Jabar</t>
  </si>
  <si>
    <t>P Al-Fatih D 09</t>
  </si>
  <si>
    <t>Sukarejo</t>
  </si>
  <si>
    <t>H. Muzakkir, SH</t>
  </si>
  <si>
    <t>P Darussalam/Sei Lhung</t>
  </si>
  <si>
    <t>Eka Syahputra</t>
  </si>
  <si>
    <t>Lor Kapa</t>
  </si>
  <si>
    <t>Kasparmatus Lase</t>
  </si>
  <si>
    <t>P Sakinah</t>
  </si>
  <si>
    <t>Nadir</t>
  </si>
  <si>
    <t>Jl Medan-Banda Aceh</t>
  </si>
  <si>
    <t>H. Sofyan Djafar, SE</t>
  </si>
  <si>
    <t>Jl A Yani</t>
  </si>
  <si>
    <t>Jafaruddin</t>
  </si>
  <si>
    <t>Intan Rahmawaty</t>
  </si>
  <si>
    <t>P Rajidas B 02</t>
  </si>
  <si>
    <t>Suci Ananda</t>
  </si>
  <si>
    <t>Lor Bata</t>
  </si>
  <si>
    <t>Rika Juwita</t>
  </si>
  <si>
    <t>Jl Kuala KM 4</t>
  </si>
  <si>
    <t>Nurdin Ismail</t>
  </si>
  <si>
    <t>Khairullah Alda</t>
  </si>
  <si>
    <t>P Avina B 25</t>
  </si>
  <si>
    <t>Zainal Abidin</t>
  </si>
  <si>
    <t>Jl Sei Puh Lor Balda</t>
  </si>
  <si>
    <t>Zainuddin</t>
  </si>
  <si>
    <t>Jl Kuala P Pusong</t>
  </si>
  <si>
    <t>Fadillah Rahmi, S.PD</t>
  </si>
  <si>
    <t>P Avina Menteng F 7</t>
  </si>
  <si>
    <t>Maimunah Ali</t>
  </si>
  <si>
    <t>Jl Alur Berawe Lor Bata</t>
  </si>
  <si>
    <t>Herianto</t>
  </si>
  <si>
    <t>P Bhayangkara</t>
  </si>
  <si>
    <t>Rosmanidar</t>
  </si>
  <si>
    <t>P Safira Residence</t>
  </si>
  <si>
    <t>PT PSP 8</t>
  </si>
  <si>
    <t>P C Hujau B 16</t>
  </si>
  <si>
    <t>Jamilah</t>
  </si>
  <si>
    <t>Jl P Bayangkara</t>
  </si>
  <si>
    <t>Husaini</t>
  </si>
  <si>
    <t>Lor Petua Bungsu</t>
  </si>
  <si>
    <t>Heriadi</t>
  </si>
  <si>
    <t>Jl Veteran</t>
  </si>
  <si>
    <t>Saiful M Jafar</t>
  </si>
  <si>
    <t>Nabani H Hasan</t>
  </si>
  <si>
    <t>Jl Kuala Langsa / KM.4</t>
  </si>
  <si>
    <t>Toko Gunung Selatan</t>
  </si>
  <si>
    <t>T. Umar</t>
  </si>
  <si>
    <t>Nafi'ah</t>
  </si>
  <si>
    <t>Jl Kuala Dsn Nelayan</t>
  </si>
  <si>
    <t>Neni Marlinda</t>
  </si>
  <si>
    <t>Bakhtiar Basyah</t>
  </si>
  <si>
    <t>Anton Hedisa</t>
  </si>
  <si>
    <t>Edi Ismail</t>
  </si>
  <si>
    <t>Syafridoni, SE</t>
  </si>
  <si>
    <t>Jl A Yani/Rel Gg Abud</t>
  </si>
  <si>
    <t>Syahwin AKA</t>
  </si>
  <si>
    <t>Jl Utama BTN Sei Pauh</t>
  </si>
  <si>
    <t>M. Yani</t>
  </si>
  <si>
    <t>P Harmoni C</t>
  </si>
  <si>
    <t>Langsa 05 JUNI 2023</t>
  </si>
  <si>
    <t>ANDI EVA WAHYUNI, A.MD</t>
  </si>
  <si>
    <t>ARIEF TEZAR RAMADHAN, S.KOM</t>
  </si>
  <si>
    <t>BULAN JUNI 2023</t>
  </si>
  <si>
    <t>H.T Bustamam, S.E (A)</t>
  </si>
  <si>
    <t>Nurbaiti Ibrahim</t>
  </si>
  <si>
    <t>Ernawati</t>
  </si>
  <si>
    <t>P Relokasi 72 A</t>
  </si>
  <si>
    <t>Meutia Apriani</t>
  </si>
  <si>
    <t>Jl TM Zein / Sp. 4 Mesjid</t>
  </si>
  <si>
    <t>Hj. Syamsiah (A)</t>
  </si>
  <si>
    <t>Jl TM Zein / Dsn. III</t>
  </si>
  <si>
    <t>Cut Nora</t>
  </si>
  <si>
    <t>Jl Kuala Langsa</t>
  </si>
  <si>
    <t>Wan Andriati</t>
  </si>
  <si>
    <t>Jl A Yani / Toko Refleksi</t>
  </si>
  <si>
    <t>Zakaria HM</t>
  </si>
  <si>
    <t>TM Zein</t>
  </si>
  <si>
    <t>Sry Nanda Aryani</t>
  </si>
  <si>
    <t>Griya Islamic Center C 10</t>
  </si>
  <si>
    <t>Aguslim Tanjung</t>
  </si>
  <si>
    <t>Kuala Langsa</t>
  </si>
  <si>
    <t>Muhammad Ihsan Nur</t>
  </si>
  <si>
    <t>Jl Sudirman Lr Karya</t>
  </si>
  <si>
    <t>Afrizal</t>
  </si>
  <si>
    <t>Jl Peringgan</t>
  </si>
  <si>
    <t>Hendri Surya Putra</t>
  </si>
  <si>
    <t>P Avina L 29</t>
  </si>
  <si>
    <t>Herdiasyah</t>
  </si>
  <si>
    <t>Jl Rel GG Perjuangan II</t>
  </si>
  <si>
    <t>Halimah</t>
  </si>
  <si>
    <t>Jl Veteran Gg Tabah</t>
  </si>
  <si>
    <t>T. Nurul Fuadi, ST</t>
  </si>
  <si>
    <t>Jarjani Usman</t>
  </si>
  <si>
    <t>H. Muzakkir AA, SE, MM</t>
  </si>
  <si>
    <t>P Villa Darussalam B</t>
  </si>
  <si>
    <t>Eva Pramesti</t>
  </si>
  <si>
    <t>P Center House</t>
  </si>
  <si>
    <t>Nasib</t>
  </si>
  <si>
    <t>P Simpang Koramil TI</t>
  </si>
  <si>
    <t>Darkasyi</t>
  </si>
  <si>
    <t>P Relokasi 41 B</t>
  </si>
  <si>
    <t>Amri Marin</t>
  </si>
  <si>
    <t>P Relokasi B 33</t>
  </si>
  <si>
    <t>Belum</t>
  </si>
  <si>
    <t>Lukman Ibrahim</t>
  </si>
  <si>
    <t>Kp Sidodadi</t>
  </si>
  <si>
    <t>ok</t>
  </si>
  <si>
    <t>Muzakkir SH</t>
  </si>
  <si>
    <t>P Darussalam E</t>
  </si>
  <si>
    <t>Zulkarnen</t>
  </si>
  <si>
    <t>Komp. Pritama Asri</t>
  </si>
  <si>
    <t>Onza Tiranda 6</t>
  </si>
  <si>
    <t>Jl TM Bahrum</t>
  </si>
  <si>
    <t>Nurul</t>
  </si>
  <si>
    <t>P Al Gibran III Blok B 2</t>
  </si>
  <si>
    <t>Manfalusi III</t>
  </si>
  <si>
    <t>Jl A Yani Blkg SMP 3</t>
  </si>
  <si>
    <t>Nasruddin, S.Pd I</t>
  </si>
  <si>
    <t>Arita Wahyuni</t>
  </si>
  <si>
    <t>P Griya Alba Permai</t>
  </si>
  <si>
    <t>Jafar</t>
  </si>
  <si>
    <t>Jl Pabrik Padi</t>
  </si>
  <si>
    <t>Nurlis Tanjung II</t>
  </si>
  <si>
    <t>Agus Ridwan</t>
  </si>
  <si>
    <t>Jl Raja</t>
  </si>
  <si>
    <t>Yusri Puteh</t>
  </si>
  <si>
    <t>Jl Prof Majid Ibrahim</t>
  </si>
  <si>
    <t>Hj. Siti Rosydah</t>
  </si>
  <si>
    <t>Muslim (2)</t>
  </si>
  <si>
    <t>Jl Veteran Lr Indah</t>
  </si>
  <si>
    <t>Murdiana/Darno</t>
  </si>
  <si>
    <t>Jl Merak</t>
  </si>
  <si>
    <t>Evi Yuliana</t>
  </si>
  <si>
    <t>P Safira Residence B</t>
  </si>
  <si>
    <t>Aswendi</t>
  </si>
  <si>
    <t>Jl Naura Indah</t>
  </si>
  <si>
    <t>Sumarjo</t>
  </si>
  <si>
    <t>Fitri Sarah</t>
  </si>
  <si>
    <t>Jl Sei Pauh Tanjung</t>
  </si>
  <si>
    <t>Sri Handayani Lubis</t>
  </si>
  <si>
    <t>Jl A Yani Sp. Komodor</t>
  </si>
  <si>
    <t xml:space="preserve">Sudana </t>
  </si>
  <si>
    <t>Zulfatif Manaf, S.Sos</t>
  </si>
  <si>
    <t>BTN Seriget</t>
  </si>
  <si>
    <t>Heru Fachrizal</t>
  </si>
  <si>
    <t>Hadi Wijaya 2</t>
  </si>
  <si>
    <t>Jl Veteran Gg Seni</t>
  </si>
  <si>
    <t>Zulkifli (2)</t>
  </si>
  <si>
    <t>Fatimah</t>
  </si>
  <si>
    <t>P Al-Fatih D 5</t>
  </si>
  <si>
    <t>M. Azmi</t>
  </si>
  <si>
    <t>P Al-Fatih D H</t>
  </si>
  <si>
    <t>Lupita Dewi</t>
  </si>
  <si>
    <t>P Avina C</t>
  </si>
  <si>
    <t>Zainab</t>
  </si>
  <si>
    <t>Jl Chick Ditiro</t>
  </si>
  <si>
    <t>Primkoppol Polres Lgs</t>
  </si>
  <si>
    <t>Jl Irian Pasar Hewan</t>
  </si>
  <si>
    <t>Jonny</t>
  </si>
  <si>
    <t>Jl Iskandar Muda</t>
  </si>
  <si>
    <t>Taufiqqurrahman</t>
  </si>
  <si>
    <t>P Alfatih D 7</t>
  </si>
  <si>
    <t>Syahrizal</t>
  </si>
  <si>
    <t>P Relokasi 67 A</t>
  </si>
  <si>
    <t>Jurlina</t>
  </si>
  <si>
    <t>Junaidie</t>
  </si>
  <si>
    <t>Muhammad Ferdian Jaya</t>
  </si>
  <si>
    <t>Jl P Polem</t>
  </si>
  <si>
    <t>Kemalawati</t>
  </si>
  <si>
    <t>P Relokasi 105 A</t>
  </si>
  <si>
    <t>Mariah SPT</t>
  </si>
  <si>
    <t>Jl A Yani Blkg Mandala Finance</t>
  </si>
  <si>
    <t>TTD / Paraf</t>
  </si>
  <si>
    <t>SR Kantor Pusat</t>
  </si>
  <si>
    <t>SR Langsa Barat</t>
  </si>
  <si>
    <t>SR Langsa Kota</t>
  </si>
  <si>
    <t>SR Langsa Timur</t>
  </si>
  <si>
    <t>SR Langsa Baro</t>
  </si>
  <si>
    <t xml:space="preserve">Total Biaya Sambung Kembali Bulan Juni 2023 </t>
  </si>
  <si>
    <t>SR :</t>
  </si>
  <si>
    <t>Berdasarkan Nomor Vocer :</t>
  </si>
  <si>
    <t>Langsa, 03 Juli 2023</t>
  </si>
  <si>
    <t>BULAN JULI 2023</t>
  </si>
  <si>
    <t>Budi Hartono 28</t>
  </si>
  <si>
    <t>P Harmoni Blok C No 9</t>
  </si>
  <si>
    <t>A Jalil Ibrahim</t>
  </si>
  <si>
    <t>BTN Seriget Blok A No 5</t>
  </si>
  <si>
    <t>Alpani</t>
  </si>
  <si>
    <t>Ayub Abdullah 1</t>
  </si>
  <si>
    <t>Jl Veteran Lr Kepula</t>
  </si>
  <si>
    <t>Safrida</t>
  </si>
  <si>
    <t>Jl Islamic Center</t>
  </si>
  <si>
    <t>Salbiah Bahar</t>
  </si>
  <si>
    <t>Fajar Armanda, S.Kom</t>
  </si>
  <si>
    <t>P Relokasi Blok A No 3</t>
  </si>
  <si>
    <t>Rosmiati, S.Pd</t>
  </si>
  <si>
    <t>Jl Pabrik Es</t>
  </si>
  <si>
    <t>Syafari</t>
  </si>
  <si>
    <t>P Avina Seuriget Blok A No 32</t>
  </si>
  <si>
    <t>M Syahril</t>
  </si>
  <si>
    <t>P Green Avina Blok A No 10</t>
  </si>
  <si>
    <t>P Cemara Hijau Blok B No 8</t>
  </si>
  <si>
    <t>Dwi Yuniarto</t>
  </si>
  <si>
    <t>Perum Avina</t>
  </si>
  <si>
    <t>Muhammad AR</t>
  </si>
  <si>
    <t>Jl H Agus Salim</t>
  </si>
  <si>
    <t>Defry Basrin</t>
  </si>
  <si>
    <t>P  Safaraz Regency No 18</t>
  </si>
  <si>
    <t>Budi Hartanto 6</t>
  </si>
  <si>
    <t>P Harmoni Blok E No 3</t>
  </si>
  <si>
    <t>T Fariz</t>
  </si>
  <si>
    <t>P Avina Seuriget Blok A No 34</t>
  </si>
  <si>
    <t>Dahniar</t>
  </si>
  <si>
    <t>P Avina Blok J No 2</t>
  </si>
  <si>
    <t>Syamsidah</t>
  </si>
  <si>
    <t>Jl Kuala Langsa KM 6</t>
  </si>
  <si>
    <t>Muhammad Zuhrony A</t>
  </si>
  <si>
    <t>P Griya Mawaddah 2</t>
  </si>
  <si>
    <t>Rusli Syamaun</t>
  </si>
  <si>
    <t>Syarifah Maryam</t>
  </si>
  <si>
    <t>Kasiartono</t>
  </si>
  <si>
    <t>Maulidar, A.Mk</t>
  </si>
  <si>
    <t>Jl Sudirman Dpn Nyak Uma</t>
  </si>
  <si>
    <t>Rantika</t>
  </si>
  <si>
    <t>Dsn Harapan</t>
  </si>
  <si>
    <t>PT PSP G 05</t>
  </si>
  <si>
    <t xml:space="preserve">Ibrahim </t>
  </si>
  <si>
    <t>Jl Aceh Kongsi</t>
  </si>
  <si>
    <t>Benyamin S</t>
  </si>
  <si>
    <t>Jl T Chik Ditiro</t>
  </si>
  <si>
    <t>Cut Mayana</t>
  </si>
  <si>
    <t>Jl BTN Seriget Lr Akper</t>
  </si>
  <si>
    <t>Jum'at Dilla Fitria</t>
  </si>
  <si>
    <t xml:space="preserve">P Simpang Koramil Tipe 36 </t>
  </si>
  <si>
    <t>Saiful</t>
  </si>
  <si>
    <t>M Alif Rizki</t>
  </si>
  <si>
    <t>Perum Al Fatih Blok F</t>
  </si>
  <si>
    <t>Selvi</t>
  </si>
  <si>
    <t>Budi Hartono</t>
  </si>
  <si>
    <t>Perum Harmoni Blok C</t>
  </si>
  <si>
    <t>Bahtiar Saiful</t>
  </si>
  <si>
    <t>Jl Kuala KM 2</t>
  </si>
  <si>
    <t>Muhammad Isa (2)</t>
  </si>
  <si>
    <t>Jl Syah Kuala Lr Petua Husen</t>
  </si>
  <si>
    <t xml:space="preserve">Ade Saputra </t>
  </si>
  <si>
    <t>Jl Ujung Lhung</t>
  </si>
  <si>
    <t>Mukhtar / Wardiah</t>
  </si>
  <si>
    <t>Jl P Majid Ibrahim</t>
  </si>
  <si>
    <t>Kuatno (1)</t>
  </si>
  <si>
    <t>Jl Sidodadi</t>
  </si>
  <si>
    <t>Hasan Basri</t>
  </si>
  <si>
    <t>Ari Samarta</t>
  </si>
  <si>
    <t>Pondok Indah Residence C</t>
  </si>
  <si>
    <t>Abd Rahman</t>
  </si>
  <si>
    <t>Rohani A Bakar</t>
  </si>
  <si>
    <t>S. Brahmana, SH</t>
  </si>
  <si>
    <t>Jl A Yani / TM Bahrum</t>
  </si>
  <si>
    <t>P Harmoni Blok C No 1</t>
  </si>
  <si>
    <t>P Harmoni Blok C No 4</t>
  </si>
  <si>
    <t>Muhammad Syafrizal</t>
  </si>
  <si>
    <t>P Safira Residence Lr Tijarah</t>
  </si>
  <si>
    <t>T Zulfadlin</t>
  </si>
  <si>
    <t>Jl Perumnas</t>
  </si>
  <si>
    <t>P Blok C No. 11</t>
  </si>
  <si>
    <t>P Villa Asri Darussalam Blok C 8</t>
  </si>
  <si>
    <t>Zulkifli 3 ( 850 )</t>
  </si>
  <si>
    <t>Muhammad Akbar</t>
  </si>
  <si>
    <t>Jl Veteran Sp Lr Blang</t>
  </si>
  <si>
    <t>HA Salam Adami VIII</t>
  </si>
  <si>
    <t>Kp Melayu II</t>
  </si>
  <si>
    <t>Kamisah / Sukardi</t>
  </si>
  <si>
    <t>Jl Lilawangsa</t>
  </si>
  <si>
    <t>Mahyuddin</t>
  </si>
  <si>
    <t>T Umar</t>
  </si>
  <si>
    <t>H Ilyas Jamaluddin (4)</t>
  </si>
  <si>
    <t xml:space="preserve">Jl K H Agussalim </t>
  </si>
  <si>
    <t>Arih Fidriani</t>
  </si>
  <si>
    <t>Blok C No 26</t>
  </si>
  <si>
    <t>P Villa Asri Darussalam Indah</t>
  </si>
  <si>
    <t>Fahrul (850)</t>
  </si>
  <si>
    <t>Jl  Veteran</t>
  </si>
  <si>
    <t>Surya Indra</t>
  </si>
  <si>
    <t>Jl Lilawangsa Lr Pipa</t>
  </si>
  <si>
    <t xml:space="preserve">Total Biaya Sambung Kembali Bulan Juli 2023 </t>
  </si>
  <si>
    <t>Langsa, 08 Agustus 2023</t>
  </si>
  <si>
    <t>Tutut Tri Setya</t>
  </si>
  <si>
    <t>P Vila Darussalam Blok D No 11</t>
  </si>
  <si>
    <t>OK</t>
  </si>
  <si>
    <t>H TM Lidan</t>
  </si>
  <si>
    <t>Syafrida</t>
  </si>
  <si>
    <t>Alur Pinang</t>
  </si>
  <si>
    <t>Soraiyah</t>
  </si>
  <si>
    <t>Jl PM Ibrahim Lr Rumah Potong</t>
  </si>
  <si>
    <t>Firdasari, S.T, M.T</t>
  </si>
  <si>
    <t>Musa</t>
  </si>
  <si>
    <t>P Safaraz Regency No 31</t>
  </si>
  <si>
    <t>Idris 14</t>
  </si>
  <si>
    <t>Griya Islamic Center C 5</t>
  </si>
  <si>
    <t>Muhammad Ichsan</t>
  </si>
  <si>
    <t>Jl Lengkong P Warrahmah</t>
  </si>
  <si>
    <t>Muhammad Nur</t>
  </si>
  <si>
    <t>P Relokasi No 69 B</t>
  </si>
  <si>
    <t>H Al Asyari, S.Pd</t>
  </si>
  <si>
    <t>Muhammad Arya</t>
  </si>
  <si>
    <t>Jl Sudirman</t>
  </si>
  <si>
    <t>Setia Wati</t>
  </si>
  <si>
    <t>Jl Abu Muda</t>
  </si>
  <si>
    <t>Jumari</t>
  </si>
  <si>
    <t>BTN Seriget Blok D</t>
  </si>
  <si>
    <t>P Cemara Hijau Blok B 07</t>
  </si>
  <si>
    <t>Rahmah Ismail</t>
  </si>
  <si>
    <t>Jl Ginseng</t>
  </si>
  <si>
    <t>Hilda Winanda Azhar NST</t>
  </si>
  <si>
    <t>P Green Avina / D 7</t>
  </si>
  <si>
    <t>Mauluddin Abdullah</t>
  </si>
  <si>
    <t>P Pusong</t>
  </si>
  <si>
    <t>I S M A I L</t>
  </si>
  <si>
    <t>Syahril, S.E</t>
  </si>
  <si>
    <t>Jl Merdeka No 03</t>
  </si>
  <si>
    <t>Ir Ilyas S</t>
  </si>
  <si>
    <t>Gp Blang</t>
  </si>
  <si>
    <t>Subari</t>
  </si>
  <si>
    <t>BTN Alur Brawe</t>
  </si>
  <si>
    <t>Rita Mawarni</t>
  </si>
  <si>
    <t>Jasim</t>
  </si>
  <si>
    <t>Jl Hamzah Fansuri Kp Selalah</t>
  </si>
  <si>
    <t>Tarmizi Putra</t>
  </si>
  <si>
    <t>Jl Veteran Sp KUA Langsa</t>
  </si>
  <si>
    <t>M A R I D AH</t>
  </si>
  <si>
    <t>Jl Veteran Lr Mesjid</t>
  </si>
  <si>
    <t>F U A D I</t>
  </si>
  <si>
    <t>Jl KH Agussalim</t>
  </si>
  <si>
    <t>Rusmadi Barli</t>
  </si>
  <si>
    <t>P Relokasi No 106 B</t>
  </si>
  <si>
    <t>Zuniar</t>
  </si>
  <si>
    <t>Jl Lilawangsa / Ds Kencana</t>
  </si>
  <si>
    <t>PT PSP 16</t>
  </si>
  <si>
    <t>P Cemara Hijau Blok G 29</t>
  </si>
  <si>
    <t>Basyiruddin 6</t>
  </si>
  <si>
    <t>Jl Veteran / Lr Kepula</t>
  </si>
  <si>
    <t>Muhammad Yusuf</t>
  </si>
  <si>
    <t>Jl Sudirman Lr SD 1</t>
  </si>
  <si>
    <t>Lis Indriani</t>
  </si>
  <si>
    <t>Hj. Rosmawati</t>
  </si>
  <si>
    <t>Rosmawati</t>
  </si>
  <si>
    <t>Nurdiana</t>
  </si>
  <si>
    <t>Jl Kuala / Dsn Nelayan</t>
  </si>
  <si>
    <t>M. Ali</t>
  </si>
  <si>
    <t>Muhammad Yunus</t>
  </si>
  <si>
    <t>P Relokasi No 73 B</t>
  </si>
  <si>
    <t>Rossy Farida (B)</t>
  </si>
  <si>
    <t>Gp Blang Bintang</t>
  </si>
  <si>
    <t>Rossy Farida (C)</t>
  </si>
  <si>
    <t>Ali Ahmad Kaseh, BA</t>
  </si>
  <si>
    <t xml:space="preserve">B.R.I Cut Meutia </t>
  </si>
  <si>
    <t>Cut Marlinda</t>
  </si>
  <si>
    <t xml:space="preserve">Islamic Center </t>
  </si>
  <si>
    <t>Defi Yanti, SE</t>
  </si>
  <si>
    <t>Sei Pauh</t>
  </si>
  <si>
    <t>Anwar Yusuf</t>
  </si>
  <si>
    <t>Jl Petua Bayeun</t>
  </si>
  <si>
    <t>Rosmalinda, SE</t>
  </si>
  <si>
    <t>Blkg Batavia Sp Amico Coffee</t>
  </si>
  <si>
    <t>Aisyah Binti Abdullah</t>
  </si>
  <si>
    <t>P Harmoni Blok F No 17</t>
  </si>
  <si>
    <t>Lia Andriani</t>
  </si>
  <si>
    <t>P Green Avina / F 10</t>
  </si>
  <si>
    <t>Julia</t>
  </si>
  <si>
    <t>Perum Bhayangkara / B 8</t>
  </si>
  <si>
    <t>Hasniar</t>
  </si>
  <si>
    <t>Jl PM Ibrahim / Dsn Nelayan</t>
  </si>
  <si>
    <t>Erlinawati. AG</t>
  </si>
  <si>
    <t>Syarifah Nur Auliyani</t>
  </si>
  <si>
    <t>Perum Darussalam Blok D</t>
  </si>
  <si>
    <t>Blok C No 28</t>
  </si>
  <si>
    <t>Perum Villa Asri Darussalam</t>
  </si>
  <si>
    <t>Cut Zahara</t>
  </si>
  <si>
    <t>BTN Abri Blok H No 10</t>
  </si>
  <si>
    <t xml:space="preserve">Total Biaya Sambung Kembali Bulan Agustus 2023 </t>
  </si>
  <si>
    <t>Langsa, 04 September 2023</t>
  </si>
  <si>
    <t>M. Faisal</t>
  </si>
  <si>
    <t>Agussalim Syamsuddin</t>
  </si>
  <si>
    <t xml:space="preserve">Jl Sei Pauh / Lr Putro </t>
  </si>
  <si>
    <t>Gp Meutia</t>
  </si>
  <si>
    <t>Renni Susanti II</t>
  </si>
  <si>
    <t>P Avina Blok H 01</t>
  </si>
  <si>
    <t>Irwan</t>
  </si>
  <si>
    <t>Lr T Yahya</t>
  </si>
  <si>
    <t>Satria Zulkarnaen</t>
  </si>
  <si>
    <t>P Avina Blok L 02</t>
  </si>
  <si>
    <t>Suhendra 24</t>
  </si>
  <si>
    <t>P Menteng Indah Blok F 65</t>
  </si>
  <si>
    <t>Hendri</t>
  </si>
  <si>
    <t>P Green Avina Blok I 19</t>
  </si>
  <si>
    <t>Khairul Riza, S.T</t>
  </si>
  <si>
    <t>P Center House 2 No 33</t>
  </si>
  <si>
    <t>Nurmala</t>
  </si>
  <si>
    <t>P Griya Alba</t>
  </si>
  <si>
    <t>Hermansyah</t>
  </si>
  <si>
    <t>Jl Kuala / P Pusong</t>
  </si>
  <si>
    <t>Syovia Sulastri</t>
  </si>
  <si>
    <t>Syarifuddin. T</t>
  </si>
  <si>
    <t>Agus Indrawan</t>
  </si>
  <si>
    <t>Jl Medan-Banda</t>
  </si>
  <si>
    <t>Irfan</t>
  </si>
  <si>
    <t xml:space="preserve">Lr Petua Thalib </t>
  </si>
  <si>
    <t>H. Arsyad Ibrahim (B)</t>
  </si>
  <si>
    <t>Jl Pajak Ikan</t>
  </si>
  <si>
    <t>J U F R I</t>
  </si>
  <si>
    <t>Jl PM Ibrahim /  Toko Galery Butik</t>
  </si>
  <si>
    <t>Burhanuddin</t>
  </si>
  <si>
    <t>Lr Andika / Gedubang Jawa</t>
  </si>
  <si>
    <t>M. M A Y A D I 4</t>
  </si>
  <si>
    <t>Jl Irian</t>
  </si>
  <si>
    <t>Kaharuddin</t>
  </si>
  <si>
    <t>BTN Sei Pauh</t>
  </si>
  <si>
    <t>Sofyanto</t>
  </si>
  <si>
    <t xml:space="preserve">Jl TM Bahrum </t>
  </si>
  <si>
    <t>M. Thaib</t>
  </si>
  <si>
    <t>Iwanda</t>
  </si>
  <si>
    <t>Lr BSP / Dpn Musola</t>
  </si>
  <si>
    <t>Ali Basyah</t>
  </si>
  <si>
    <t>BTN Berawe</t>
  </si>
  <si>
    <t>PT PSP G 03</t>
  </si>
  <si>
    <t>Perum PT PSP G 03</t>
  </si>
  <si>
    <t>Munawar, S.E (2)</t>
  </si>
  <si>
    <t>Al- Azmi, S.Sip</t>
  </si>
  <si>
    <t>Jl Merandeh</t>
  </si>
  <si>
    <t>Thamrin. B, S.H</t>
  </si>
  <si>
    <t>Jl Sudirman / Lr Karya</t>
  </si>
  <si>
    <t>Endang Riani</t>
  </si>
  <si>
    <t xml:space="preserve">Langsa Baro </t>
  </si>
  <si>
    <t>Yuyun Oriza, S.T</t>
  </si>
  <si>
    <t>P Avina Blok K No. 1</t>
  </si>
  <si>
    <t>H. Zahari</t>
  </si>
  <si>
    <t>Lr Pipa / Samping Kripik Mustika</t>
  </si>
  <si>
    <t>Bambang Witoko</t>
  </si>
  <si>
    <t>P Relokasi No 42 A</t>
  </si>
  <si>
    <t>Latifah Hanum</t>
  </si>
  <si>
    <t>Jl Cut Meutia</t>
  </si>
  <si>
    <t>Zakaria Alba, S.Pd</t>
  </si>
  <si>
    <t>Jl BTN Alue Brawe</t>
  </si>
  <si>
    <t>H. Mayadi 3</t>
  </si>
  <si>
    <t>Jl S.T Muhammad Daud</t>
  </si>
  <si>
    <t>Sawaluddin</t>
  </si>
  <si>
    <t>Noviar</t>
  </si>
  <si>
    <t>Gg Sejahtera</t>
  </si>
  <si>
    <t>Rusli. HS</t>
  </si>
  <si>
    <t>Gp Seriget Lr Pase</t>
  </si>
  <si>
    <t>H Asyari S.Pd M.Pd</t>
  </si>
  <si>
    <t>Jl Wiryo</t>
  </si>
  <si>
    <t>Ira Wirastuti</t>
  </si>
  <si>
    <t>Rudi Kristianto 2</t>
  </si>
  <si>
    <t>P Simpang Koramil</t>
  </si>
  <si>
    <t xml:space="preserve">Total Biaya Sambung Kembali Bulan September 2023 </t>
  </si>
  <si>
    <t>Langsa, 04 Oktober 2023</t>
  </si>
  <si>
    <t>Darwati</t>
  </si>
  <si>
    <t>M. Isa Putra Yoga</t>
  </si>
  <si>
    <t>P Green Avina / H.15</t>
  </si>
  <si>
    <t>PT PSP 9</t>
  </si>
  <si>
    <t>P Cemara Hijau B 17</t>
  </si>
  <si>
    <t>Marzuki Jafar</t>
  </si>
  <si>
    <t>Suwito</t>
  </si>
  <si>
    <t>Hj. Mariamul Kitbah I</t>
  </si>
  <si>
    <t>Jl Veteran / Gg Sopan</t>
  </si>
  <si>
    <t>Hasanah Binti Zainal</t>
  </si>
  <si>
    <t>Hariano</t>
  </si>
  <si>
    <t>P Avina Blok M 2</t>
  </si>
  <si>
    <t>Izen Sugiono</t>
  </si>
  <si>
    <t>Supardi PTP</t>
  </si>
  <si>
    <t>P Avina Blok B 21</t>
  </si>
  <si>
    <t>Muhammad Iqbal, ST</t>
  </si>
  <si>
    <t>Jl TM Zein</t>
  </si>
  <si>
    <t>Habsah Abdullah</t>
  </si>
  <si>
    <t>Suhelmi</t>
  </si>
  <si>
    <t>P Relokasi No 49 A</t>
  </si>
  <si>
    <t>P Harmoni A 14</t>
  </si>
  <si>
    <t>Nurlela</t>
  </si>
  <si>
    <t>Rossy Farida (A)</t>
  </si>
  <si>
    <t xml:space="preserve">Juliati </t>
  </si>
  <si>
    <t>Nur Asma M. Pd I</t>
  </si>
  <si>
    <t>Muhammad Ikbal</t>
  </si>
  <si>
    <t>P Alur Pinang Indah</t>
  </si>
  <si>
    <t>Zainuddin A Jalil</t>
  </si>
  <si>
    <t>Jl Terminal</t>
  </si>
  <si>
    <t>P PTP Kebun Lama</t>
  </si>
  <si>
    <t>Jl Hamzah Fansuri / Kp Selalah</t>
  </si>
  <si>
    <t>Muhammad Irwansyah</t>
  </si>
  <si>
    <t>P Jl Nurdin Arraniri</t>
  </si>
  <si>
    <t>Roy Jhon Pino</t>
  </si>
  <si>
    <t>Jl A Yani / Lr Gabungan</t>
  </si>
  <si>
    <t>Mustika Dewi (2)</t>
  </si>
  <si>
    <t>P Bhayangkara / B.11</t>
  </si>
  <si>
    <t>Mustika Dewi (1)</t>
  </si>
  <si>
    <t>Ainsyah VIII</t>
  </si>
  <si>
    <t>Chairul Askep</t>
  </si>
  <si>
    <t>Jl Lilawangsa / Lr Mesjid</t>
  </si>
  <si>
    <t>Aseng</t>
  </si>
  <si>
    <t>T. Zainal Abidin</t>
  </si>
  <si>
    <t>Jl Merdeka / Sebelah Ibam</t>
  </si>
  <si>
    <t>H. Muzakkir AA SE MM</t>
  </si>
  <si>
    <t>P Villa Darusallam B</t>
  </si>
  <si>
    <t xml:space="preserve">Mulyadi </t>
  </si>
  <si>
    <t>Ds Cinta Raja</t>
  </si>
  <si>
    <t>Salmawati Usman</t>
  </si>
  <si>
    <t>Jl Veteran / Gg Amal</t>
  </si>
  <si>
    <t xml:space="preserve">Syahla Lubis </t>
  </si>
  <si>
    <t>Anton</t>
  </si>
  <si>
    <t>Jl T Umar</t>
  </si>
  <si>
    <t>Agussalim</t>
  </si>
  <si>
    <t>Jl PM Ibrahim / Lr P.A</t>
  </si>
  <si>
    <t>Postu Kuala Langsa</t>
  </si>
  <si>
    <t>Dermawan Hasibuan</t>
  </si>
  <si>
    <t>Jl H Agussalim / Gp Blang Bintang</t>
  </si>
  <si>
    <t>Sumiyem</t>
  </si>
  <si>
    <t xml:space="preserve">Jl Gedubang Aceh </t>
  </si>
  <si>
    <t>Muhammad Nasir</t>
  </si>
  <si>
    <t>Jl Meurandeh / Ds Bahagia</t>
  </si>
  <si>
    <t>Andika Syahputra</t>
  </si>
  <si>
    <t>Faridah Hanum</t>
  </si>
  <si>
    <t>BTN Alue Brawe</t>
  </si>
  <si>
    <t>Ginot</t>
  </si>
  <si>
    <t>Andi Kurniawan</t>
  </si>
  <si>
    <t>P Griya Mawaddah</t>
  </si>
  <si>
    <t>Bachtiar US</t>
  </si>
  <si>
    <t>Halimatus Sakdiah</t>
  </si>
  <si>
    <t>Jl Cut Mutia</t>
  </si>
  <si>
    <t>Jl Syiah Kuala</t>
  </si>
  <si>
    <t>Syamsuddin</t>
  </si>
  <si>
    <t>Muslem B</t>
  </si>
  <si>
    <t>Ishak Yusuf</t>
  </si>
  <si>
    <t>Jl A Berawe</t>
  </si>
  <si>
    <t>Ds Sungai Lhung</t>
  </si>
  <si>
    <t>Salman Drajat</t>
  </si>
  <si>
    <t>Perum Blok C No 9</t>
  </si>
  <si>
    <t xml:space="preserve">P Villa Darusallam </t>
  </si>
  <si>
    <t>Budi Hartono A 3</t>
  </si>
  <si>
    <t>P Harmoni A 3</t>
  </si>
  <si>
    <t>Langsa, 02 November 2023</t>
  </si>
  <si>
    <t>Idris 9</t>
  </si>
  <si>
    <t>Elpi Suryani</t>
  </si>
  <si>
    <t>Pajak Pisang</t>
  </si>
  <si>
    <t>HA. Salam Adami VII</t>
  </si>
  <si>
    <t>Rio Gusnandar</t>
  </si>
  <si>
    <t xml:space="preserve">P Savira No 1 </t>
  </si>
  <si>
    <t>P Cemara Hijau Blok F 14</t>
  </si>
  <si>
    <t>PT PSP</t>
  </si>
  <si>
    <t>P Cemara Hijau Blok F 17</t>
  </si>
  <si>
    <t>Chairuddin</t>
  </si>
  <si>
    <t>BTN Pertanian</t>
  </si>
  <si>
    <t>Cut Ainil Mardiah</t>
  </si>
  <si>
    <t>Yusni Gunawan</t>
  </si>
  <si>
    <t>Jl Kuala / Dsn Kuala</t>
  </si>
  <si>
    <t>Farida</t>
  </si>
  <si>
    <t>Idris</t>
  </si>
  <si>
    <t>Jl PM Ibrahim / Rmh Ptg</t>
  </si>
  <si>
    <t>Abdul Wahab</t>
  </si>
  <si>
    <t>P Blok C No 35</t>
  </si>
  <si>
    <t xml:space="preserve">P Villa Asri Darusallam </t>
  </si>
  <si>
    <t>H. Muzakir AA SE MM 19</t>
  </si>
  <si>
    <t>Suryani</t>
  </si>
  <si>
    <t>H. Zulkifli</t>
  </si>
  <si>
    <t>Jl Veteran / Gg. Pusri</t>
  </si>
  <si>
    <t>T. Priyono Yarmin</t>
  </si>
  <si>
    <t>Nurwani</t>
  </si>
  <si>
    <t>Jl Beurawe</t>
  </si>
  <si>
    <t>Rahmad Syahputra</t>
  </si>
  <si>
    <t>P Avina Blok K 213</t>
  </si>
  <si>
    <t>H. Al Asyari MD</t>
  </si>
  <si>
    <t>Jl Amir</t>
  </si>
  <si>
    <t>Ny. S. Manurung</t>
  </si>
  <si>
    <t>Samsul Bahri</t>
  </si>
  <si>
    <t>Jl Sudirman / Lr TPI</t>
  </si>
  <si>
    <t>Heri Syahputra</t>
  </si>
  <si>
    <t>Syaiful Amri</t>
  </si>
  <si>
    <t xml:space="preserve">P Cemara Hijau </t>
  </si>
  <si>
    <t>Efnaidi</t>
  </si>
  <si>
    <t>Jl Pajak Pisang</t>
  </si>
  <si>
    <t>Hasrin Siregar</t>
  </si>
  <si>
    <t>Safwan, SE</t>
  </si>
  <si>
    <t>P Avina 2 Blok H</t>
  </si>
  <si>
    <t xml:space="preserve">Total Biaya Sambung Kembali Bulan November 2023 </t>
  </si>
  <si>
    <t>Langsa, 04 Desember 2023</t>
  </si>
  <si>
    <t>Idra Syahputra</t>
  </si>
  <si>
    <t>P Relokasi No 14 A</t>
  </si>
  <si>
    <t>Sulaiman</t>
  </si>
  <si>
    <t>Wahyudi</t>
  </si>
  <si>
    <t>P Avina Blok L 20</t>
  </si>
  <si>
    <t>Abidin Efendi</t>
  </si>
  <si>
    <t>Jl T C Paya Bakong</t>
  </si>
  <si>
    <t>M Odi Suyanda</t>
  </si>
  <si>
    <t>P Green Avina</t>
  </si>
  <si>
    <t>Nur Lela</t>
  </si>
  <si>
    <t>Lr Putro Bungsu</t>
  </si>
  <si>
    <t>Abdullah Husin</t>
  </si>
  <si>
    <t>BTN A Brawe</t>
  </si>
  <si>
    <t>Abdurrahman Adam</t>
  </si>
  <si>
    <t>Gp A Beurawe / Dsn Blang</t>
  </si>
  <si>
    <t>Ismail</t>
  </si>
  <si>
    <t>Julviana</t>
  </si>
  <si>
    <t>P Cemara Hijau Residence</t>
  </si>
  <si>
    <t>Jirahayu</t>
  </si>
  <si>
    <t>Sudirman III</t>
  </si>
  <si>
    <t>Noma Khairil</t>
  </si>
  <si>
    <t xml:space="preserve">Griya Islamic Center </t>
  </si>
  <si>
    <t>Irpan Kuswono</t>
  </si>
  <si>
    <t>P Aksa Residence</t>
  </si>
  <si>
    <t>Suardi II</t>
  </si>
  <si>
    <t>Faisal 5</t>
  </si>
  <si>
    <t xml:space="preserve">Jl Merdeka </t>
  </si>
  <si>
    <t>Sri Wahyuni</t>
  </si>
  <si>
    <t>Ari Ramdani</t>
  </si>
  <si>
    <t>P Harmoni B 22</t>
  </si>
  <si>
    <t>Iskandar Saidi</t>
  </si>
  <si>
    <t>Syahrul B</t>
  </si>
  <si>
    <t>Jl Alur Brawe</t>
  </si>
  <si>
    <t>Yudi Syahputra</t>
  </si>
  <si>
    <t>Isponidah I</t>
  </si>
  <si>
    <t>Toko Meutia</t>
  </si>
  <si>
    <t>M Diki</t>
  </si>
  <si>
    <t>Avina Seuriget Blok A 41</t>
  </si>
  <si>
    <t>Fitriani</t>
  </si>
  <si>
    <t>Jl A Yani Lr Satria</t>
  </si>
  <si>
    <t>Tutut Trikesumasari</t>
  </si>
  <si>
    <t>Mirza Verizal</t>
  </si>
  <si>
    <t>Jl A Yani Lr Utama</t>
  </si>
  <si>
    <t>M Iqbal</t>
  </si>
  <si>
    <t>P Green Avina Blok F 101</t>
  </si>
  <si>
    <t>Budi Amri III</t>
  </si>
  <si>
    <t>Sabariah</t>
  </si>
  <si>
    <t>Mansur</t>
  </si>
  <si>
    <t>P Green Avina Blok H 161</t>
  </si>
  <si>
    <t>PT PSP 14</t>
  </si>
  <si>
    <t>P Cemara Hijau Blok G 14</t>
  </si>
  <si>
    <t>Michael</t>
  </si>
  <si>
    <t>Ir Nasaruddin</t>
  </si>
  <si>
    <t>P Relokasi No 41 B</t>
  </si>
  <si>
    <t>M Yunus</t>
  </si>
  <si>
    <t>Jl BTN Alur Brawe</t>
  </si>
  <si>
    <t>Kamaruddin Syahputra</t>
  </si>
  <si>
    <t>P Safaraz Regency 2 No 4</t>
  </si>
  <si>
    <t>H Arsyad Ibrahim</t>
  </si>
  <si>
    <t>Nurlaili</t>
  </si>
  <si>
    <t>P Al Gibran III Blok A No 8</t>
  </si>
  <si>
    <t>Siti Ruri Rizki</t>
  </si>
  <si>
    <t>BTN Sei Pauh Lr Ester</t>
  </si>
  <si>
    <t xml:space="preserve">Hamdani </t>
  </si>
  <si>
    <t>Murdani II</t>
  </si>
  <si>
    <t>Mawardi</t>
  </si>
  <si>
    <t xml:space="preserve">Ratnasari </t>
  </si>
  <si>
    <t>Griya Islamic Center A 34</t>
  </si>
  <si>
    <t>M Ridha Shabry</t>
  </si>
  <si>
    <t>Avina Seuriget Blok C 24</t>
  </si>
  <si>
    <t>Nurhikmah Sari</t>
  </si>
  <si>
    <t>Jl Lilawangsa Alue Sabo</t>
  </si>
  <si>
    <t>Kartini</t>
  </si>
  <si>
    <t>Suhairi PDAM</t>
  </si>
  <si>
    <t>Ainsyah/Dasiman</t>
  </si>
  <si>
    <t>Bustami Usman 2</t>
  </si>
  <si>
    <t>Kp Melayu 2</t>
  </si>
  <si>
    <t>Ishak Ibrahim (BUMG 2)</t>
  </si>
  <si>
    <t xml:space="preserve">Total Biaya Sambung Kembali Bulan Desember 2023 </t>
  </si>
  <si>
    <t>Langsa, 03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</si>
</sst>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64" formatCode="[$-F800]dddd\,\ mmmm\ dd\,\ yyyy"/>
    <numFmt numFmtId="165" formatCode="&quot;0&quot;#"/>
    <numFmt numFmtId="166" formatCode="&quot;&quot;#"/>
    <numFmt numFmtId="167" formatCode="&quot;00&quot;#"/>
    <numFmt numFmtId="168" formatCode="_-* #,##0_-;\-* #,##0_-;_-* &quot;-&quot;_-;_-@_-"/>
    <numFmt numFmtId="169" formatCode="_-&quot;Rp&quot;* #,##0_-;\-&quot;Rp&quot;* #,##0_-;_-&quot;Rp&quot;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66" fontId="0" fillId="0" borderId="8" xfId="0" applyNumberForma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165" fontId="0" fillId="0" borderId="8" xfId="0" applyNumberFormat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6" borderId="9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165" fontId="0" fillId="0" borderId="10" xfId="0" applyNumberFormat="1" applyBorder="1" applyAlignment="1">
      <alignment horizontal="center" vertical="center"/>
    </xf>
    <xf numFmtId="0" fontId="0" fillId="6" borderId="11" xfId="0" applyFill="1" applyBorder="1" applyAlignment="1">
      <alignment vertical="center"/>
    </xf>
    <xf numFmtId="167" fontId="0" fillId="0" borderId="1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5" borderId="14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41" fontId="0" fillId="0" borderId="0" xfId="1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7" borderId="0" xfId="0" applyFill="1" applyAlignment="1">
      <alignment vertical="center"/>
    </xf>
    <xf numFmtId="168" fontId="0" fillId="0" borderId="15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165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65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6" borderId="9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6" borderId="6" xfId="0" applyFont="1" applyFill="1" applyBorder="1" applyAlignment="1">
      <alignment vertical="center"/>
    </xf>
    <xf numFmtId="166" fontId="0" fillId="0" borderId="5" xfId="0" applyNumberFormat="1" applyBorder="1" applyAlignment="1">
      <alignment horizontal="center" vertical="center"/>
    </xf>
    <xf numFmtId="169" fontId="0" fillId="0" borderId="0" xfId="3" applyFont="1" applyFill="1" applyAlignment="1">
      <alignment vertical="center"/>
    </xf>
    <xf numFmtId="169" fontId="0" fillId="0" borderId="15" xfId="3" applyFont="1" applyFill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166" fontId="0" fillId="0" borderId="13" xfId="0" applyNumberFormat="1" applyBorder="1" applyAlignment="1">
      <alignment horizontal="center" vertical="center"/>
    </xf>
    <xf numFmtId="14" fontId="0" fillId="0" borderId="0" xfId="0" applyNumberFormat="1"/>
    <xf numFmtId="168" fontId="0" fillId="0" borderId="0" xfId="2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6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66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168" fontId="5" fillId="0" borderId="0" xfId="2" applyFont="1" applyFill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6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9" borderId="14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164" fontId="0" fillId="0" borderId="17" xfId="0" applyNumberFormat="1" applyBorder="1" applyAlignment="1">
      <alignment horizontal="center" vertical="center"/>
    </xf>
    <xf numFmtId="0" fontId="0" fillId="8" borderId="18" xfId="0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8" borderId="6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166" fontId="4" fillId="0" borderId="8" xfId="0" applyNumberFormat="1" applyFont="1" applyBorder="1" applyAlignment="1">
      <alignment horizontal="center" vertical="center"/>
    </xf>
    <xf numFmtId="0" fontId="4" fillId="6" borderId="9" xfId="0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168" fontId="0" fillId="0" borderId="0" xfId="0" applyNumberFormat="1"/>
    <xf numFmtId="0" fontId="5" fillId="5" borderId="6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168" fontId="5" fillId="11" borderId="0" xfId="2" applyFont="1" applyFill="1"/>
    <xf numFmtId="0" fontId="5" fillId="12" borderId="9" xfId="0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0" fontId="4" fillId="12" borderId="9" xfId="0" applyFont="1" applyFill="1" applyBorder="1" applyAlignment="1">
      <alignment vertical="center"/>
    </xf>
    <xf numFmtId="14" fontId="5" fillId="11" borderId="0" xfId="0" applyNumberFormat="1" applyFont="1" applyFill="1"/>
    <xf numFmtId="0" fontId="5" fillId="12" borderId="6" xfId="0" applyFont="1" applyFill="1" applyBorder="1" applyAlignment="1">
      <alignment vertical="center"/>
    </xf>
    <xf numFmtId="14" fontId="5" fillId="11" borderId="0" xfId="2" applyNumberFormat="1" applyFont="1" applyFill="1"/>
    <xf numFmtId="168" fontId="5" fillId="0" borderId="0" xfId="2" applyFont="1" applyFill="1" applyAlignment="1">
      <alignment horizontal="center"/>
    </xf>
    <xf numFmtId="14" fontId="5" fillId="0" borderId="0" xfId="2" applyNumberFormat="1" applyFont="1" applyFill="1"/>
    <xf numFmtId="0" fontId="4" fillId="3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4" fontId="5" fillId="12" borderId="0" xfId="0" applyNumberFormat="1" applyFont="1" applyFill="1" applyAlignment="1">
      <alignment horizontal="left" vertical="center"/>
    </xf>
    <xf numFmtId="169" fontId="5" fillId="0" borderId="0" xfId="3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6" fontId="4" fillId="0" borderId="5" xfId="0" applyNumberFormat="1" applyFont="1" applyBorder="1" applyAlignment="1">
      <alignment horizontal="center" vertical="center"/>
    </xf>
    <xf numFmtId="14" fontId="5" fillId="3" borderId="0" xfId="0" applyNumberFormat="1" applyFont="1" applyFill="1"/>
    <xf numFmtId="14" fontId="5" fillId="0" borderId="5" xfId="0" applyNumberFormat="1" applyFont="1" applyBorder="1" applyAlignment="1">
      <alignment horizontal="center" vertical="center"/>
    </xf>
    <xf numFmtId="14" fontId="5" fillId="3" borderId="0" xfId="2" applyNumberFormat="1" applyFont="1" applyFill="1"/>
    <xf numFmtId="0" fontId="5" fillId="13" borderId="9" xfId="0" applyFont="1" applyFill="1" applyBorder="1" applyAlignment="1">
      <alignment vertical="center"/>
    </xf>
    <xf numFmtId="0" fontId="4" fillId="13" borderId="6" xfId="0" applyFont="1" applyFill="1" applyBorder="1" applyAlignment="1">
      <alignment vertical="center"/>
    </xf>
    <xf numFmtId="0" fontId="5" fillId="13" borderId="6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0" fontId="5" fillId="0" borderId="0" xfId="2" applyNumberFormat="1" applyFont="1" applyFill="1" applyAlignment="1">
      <alignment horizontal="center"/>
    </xf>
    <xf numFmtId="0" fontId="5" fillId="0" borderId="23" xfId="0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168" fontId="0" fillId="0" borderId="0" xfId="2" applyFont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15" borderId="9" xfId="0" applyFont="1" applyFill="1" applyBorder="1" applyAlignment="1">
      <alignment vertical="center"/>
    </xf>
    <xf numFmtId="0" fontId="5" fillId="16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16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11" borderId="6" xfId="0" applyFont="1" applyFill="1" applyBorder="1" applyAlignment="1">
      <alignment vertical="center"/>
    </xf>
    <xf numFmtId="0" fontId="5" fillId="15" borderId="14" xfId="0" applyFont="1" applyFill="1" applyBorder="1" applyAlignment="1">
      <alignment vertical="center"/>
    </xf>
    <xf numFmtId="164" fontId="5" fillId="17" borderId="0" xfId="0" applyNumberFormat="1" applyFont="1" applyFill="1" applyAlignment="1">
      <alignment horizontal="left" vertical="center"/>
    </xf>
    <xf numFmtId="0" fontId="0" fillId="1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11" borderId="0" xfId="0" applyFill="1" applyAlignment="1">
      <alignment vertical="center"/>
    </xf>
    <xf numFmtId="169" fontId="1" fillId="0" borderId="15" xfId="3" applyFont="1" applyFill="1" applyBorder="1" applyAlignment="1">
      <alignment vertical="center"/>
    </xf>
    <xf numFmtId="169" fontId="1" fillId="0" borderId="0" xfId="3" applyFont="1" applyFill="1" applyAlignment="1">
      <alignment vertical="center"/>
    </xf>
    <xf numFmtId="0" fontId="5" fillId="19" borderId="6" xfId="0" applyFont="1" applyFill="1" applyBorder="1" applyAlignment="1">
      <alignment vertical="center"/>
    </xf>
    <xf numFmtId="0" fontId="5" fillId="20" borderId="9" xfId="0" applyFont="1" applyFill="1" applyBorder="1" applyAlignment="1">
      <alignment vertical="center"/>
    </xf>
    <xf numFmtId="0" fontId="5" fillId="19" borderId="9" xfId="0" applyFont="1" applyFill="1" applyBorder="1" applyAlignment="1">
      <alignment vertical="center"/>
    </xf>
    <xf numFmtId="0" fontId="4" fillId="14" borderId="9" xfId="0" applyFont="1" applyFill="1" applyBorder="1" applyAlignment="1">
      <alignment vertical="center"/>
    </xf>
    <xf numFmtId="0" fontId="5" fillId="14" borderId="9" xfId="0" applyFont="1" applyFill="1" applyBorder="1" applyAlignment="1">
      <alignment vertical="center"/>
    </xf>
    <xf numFmtId="0" fontId="5" fillId="20" borderId="6" xfId="0" applyFont="1" applyFill="1" applyBorder="1" applyAlignment="1">
      <alignment vertical="center"/>
    </xf>
    <xf numFmtId="0" fontId="4" fillId="14" borderId="6" xfId="0" applyFont="1" applyFill="1" applyBorder="1" applyAlignment="1">
      <alignment vertical="center"/>
    </xf>
    <xf numFmtId="0" fontId="5" fillId="14" borderId="6" xfId="0" applyFont="1" applyFill="1" applyBorder="1" applyAlignment="1">
      <alignment vertical="center"/>
    </xf>
    <xf numFmtId="0" fontId="5" fillId="16" borderId="14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166" fontId="5" fillId="0" borderId="2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9" fontId="0" fillId="0" borderId="0" xfId="3" applyFont="1" applyFill="1" applyBorder="1" applyAlignment="1">
      <alignment vertical="center"/>
    </xf>
    <xf numFmtId="168" fontId="0" fillId="0" borderId="0" xfId="2" applyFont="1" applyFill="1" applyBorder="1"/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8" fontId="5" fillId="0" borderId="0" xfId="2" applyFont="1" applyFill="1" applyBorder="1"/>
    <xf numFmtId="164" fontId="4" fillId="0" borderId="0" xfId="0" applyNumberFormat="1" applyFont="1" applyAlignment="1">
      <alignment horizontal="center" vertical="center"/>
    </xf>
    <xf numFmtId="168" fontId="5" fillId="0" borderId="0" xfId="2" applyFont="1" applyFill="1" applyBorder="1" applyAlignment="1">
      <alignment horizontal="center"/>
    </xf>
    <xf numFmtId="14" fontId="5" fillId="0" borderId="0" xfId="2" applyNumberFormat="1" applyFont="1" applyFill="1" applyBorder="1"/>
    <xf numFmtId="164" fontId="5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2" applyNumberFormat="1" applyFont="1" applyFill="1" applyBorder="1" applyAlignment="1">
      <alignment horizontal="center"/>
    </xf>
    <xf numFmtId="168" fontId="0" fillId="0" borderId="0" xfId="2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9" fontId="1" fillId="0" borderId="0" xfId="3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164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66" fontId="5" fillId="0" borderId="2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</cellXfs>
  <cellStyles count="4">
    <cellStyle name="Comma [0]" xfId="1" builtinId="6"/>
    <cellStyle name="Comma [0] 2" xfId="2" xr:uid="{00000000-0005-0000-0000-000001000000}"/>
    <cellStyle name="Currency [0]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cer/AppData/Local/Temp/Rar$DIa3744.24377/012%20BPK%20DESEMBER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cer/AppData/Local/Temp/Rar$DIa3744.9279/010%20BPK%20OKTOB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cer/AppData/Local/Temp/Rar$DIa3744.16414/011%20BPK%20NOVEMB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cer/AppData/Local/Temp/Rar$DIa3744.3490/09%20BPK%20SEPTEMBER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cer/AppData/Local/Temp/Rar$DIa3744.42721/08%20BPK%20AGUSTUS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 23"/>
      <sheetName val="BPK"/>
      <sheetName val="WARNA"/>
      <sheetName val="Sheet1"/>
    </sheetNames>
    <sheetDataSet>
      <sheetData sheetId="0">
        <row r="3">
          <cell r="A3" t="str">
            <v>BULAN DESEMBER 2023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TOBER 23"/>
      <sheetName val="BPK"/>
      <sheetName val="WARNA"/>
      <sheetName val="Sheet1"/>
    </sheetNames>
    <sheetDataSet>
      <sheetData sheetId="0">
        <row r="3">
          <cell r="A3" t="str">
            <v>BULAN OKTOBER 2023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EMBER 23"/>
      <sheetName val="BPK"/>
      <sheetName val="WARNA"/>
      <sheetName val="Sheet1"/>
    </sheetNames>
    <sheetDataSet>
      <sheetData sheetId="0">
        <row r="3">
          <cell r="A3" t="str">
            <v>BULAN NOVEMBER 2023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TEMBER 23"/>
      <sheetName val="BPK"/>
      <sheetName val="WARNA"/>
      <sheetName val="Sheet1"/>
    </sheetNames>
    <sheetDataSet>
      <sheetData sheetId="0">
        <row r="3">
          <cell r="A3" t="str">
            <v>BULAN SEPTEMBER 2023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USTUS 23"/>
      <sheetName val="BPK"/>
      <sheetName val="WARNA"/>
      <sheetName val="Sheet1"/>
    </sheetNames>
    <sheetDataSet>
      <sheetData sheetId="0">
        <row r="3">
          <cell r="A3" t="str">
            <v>BULAN AGUSTUS 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9"/>
  <sheetViews>
    <sheetView workbookViewId="0">
      <selection activeCell="H4" sqref="H4"/>
    </sheetView>
  </sheetViews>
  <sheetFormatPr baseColWidth="10" defaultColWidth="8.83203125" defaultRowHeight="15" x14ac:dyDescent="0.2"/>
  <cols>
    <col min="2" max="2" width="28.1640625" customWidth="1"/>
    <col min="3" max="3" width="17.83203125" customWidth="1"/>
    <col min="4" max="4" width="23.1640625" customWidth="1"/>
    <col min="6" max="6" width="14.5" customWidth="1"/>
    <col min="7" max="7" width="12.83203125" customWidth="1"/>
  </cols>
  <sheetData>
    <row r="1" spans="1:6" x14ac:dyDescent="0.2">
      <c r="A1" s="217" t="s">
        <v>0</v>
      </c>
      <c r="B1" s="217"/>
      <c r="C1" s="217"/>
      <c r="D1" s="217"/>
      <c r="E1" s="217"/>
      <c r="F1" s="217"/>
    </row>
    <row r="2" spans="1:6" x14ac:dyDescent="0.2">
      <c r="A2" s="217" t="s">
        <v>1</v>
      </c>
      <c r="B2" s="217"/>
      <c r="C2" s="217"/>
      <c r="D2" s="217"/>
      <c r="E2" s="217"/>
      <c r="F2" s="217"/>
    </row>
    <row r="3" spans="1:6" ht="16" thickBot="1" x14ac:dyDescent="0.25">
      <c r="A3" s="217" t="s">
        <v>2</v>
      </c>
      <c r="B3" s="217"/>
      <c r="C3" s="217"/>
      <c r="D3" s="217"/>
      <c r="E3" s="217"/>
      <c r="F3" s="217"/>
    </row>
    <row r="4" spans="1:6" ht="18" thickTop="1" thickBo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5" t="s">
        <v>8</v>
      </c>
    </row>
    <row r="5" spans="1:6" x14ac:dyDescent="0.2">
      <c r="A5" s="6">
        <v>1</v>
      </c>
      <c r="B5" s="7">
        <v>44928</v>
      </c>
      <c r="C5" s="8" t="s">
        <v>9</v>
      </c>
      <c r="D5" s="8" t="s">
        <v>10</v>
      </c>
      <c r="E5" s="9">
        <v>7615</v>
      </c>
      <c r="F5" s="10" t="s">
        <v>11</v>
      </c>
    </row>
    <row r="6" spans="1:6" x14ac:dyDescent="0.2">
      <c r="A6" s="11">
        <v>2</v>
      </c>
      <c r="B6" s="7">
        <v>44929</v>
      </c>
      <c r="C6" s="12" t="s">
        <v>12</v>
      </c>
      <c r="D6" s="12" t="s">
        <v>13</v>
      </c>
      <c r="E6" s="13">
        <v>19678</v>
      </c>
      <c r="F6" s="14" t="s">
        <v>14</v>
      </c>
    </row>
    <row r="7" spans="1:6" x14ac:dyDescent="0.2">
      <c r="A7" s="11">
        <v>3</v>
      </c>
      <c r="B7" s="7">
        <v>44929</v>
      </c>
      <c r="C7" s="12" t="s">
        <v>15</v>
      </c>
      <c r="D7" s="12" t="s">
        <v>16</v>
      </c>
      <c r="E7" s="15">
        <v>6823</v>
      </c>
      <c r="F7" s="16" t="s">
        <v>17</v>
      </c>
    </row>
    <row r="8" spans="1:6" x14ac:dyDescent="0.2">
      <c r="A8" s="11">
        <v>4</v>
      </c>
      <c r="B8" s="7">
        <v>44929</v>
      </c>
      <c r="C8" s="12" t="s">
        <v>18</v>
      </c>
      <c r="D8" s="12" t="s">
        <v>19</v>
      </c>
      <c r="E8" s="17">
        <v>15560</v>
      </c>
      <c r="F8" s="18" t="s">
        <v>20</v>
      </c>
    </row>
    <row r="9" spans="1:6" x14ac:dyDescent="0.2">
      <c r="A9" s="11">
        <v>5</v>
      </c>
      <c r="B9" s="7">
        <v>44930</v>
      </c>
      <c r="C9" s="12" t="s">
        <v>21</v>
      </c>
      <c r="D9" s="12" t="s">
        <v>22</v>
      </c>
      <c r="E9" s="15">
        <v>8346</v>
      </c>
      <c r="F9" s="19" t="s">
        <v>11</v>
      </c>
    </row>
    <row r="10" spans="1:6" x14ac:dyDescent="0.2">
      <c r="A10" s="11">
        <v>6</v>
      </c>
      <c r="B10" s="7">
        <v>44930</v>
      </c>
      <c r="C10" s="12" t="s">
        <v>23</v>
      </c>
      <c r="D10" s="12" t="s">
        <v>24</v>
      </c>
      <c r="E10" s="17">
        <v>14114</v>
      </c>
      <c r="F10" s="18" t="s">
        <v>20</v>
      </c>
    </row>
    <row r="11" spans="1:6" x14ac:dyDescent="0.2">
      <c r="A11" s="11">
        <v>7</v>
      </c>
      <c r="B11" s="7">
        <v>44930</v>
      </c>
      <c r="C11" s="12" t="s">
        <v>25</v>
      </c>
      <c r="D11" s="12" t="s">
        <v>26</v>
      </c>
      <c r="E11" s="15">
        <v>9559</v>
      </c>
      <c r="F11" s="18" t="s">
        <v>20</v>
      </c>
    </row>
    <row r="12" spans="1:6" x14ac:dyDescent="0.2">
      <c r="A12" s="11">
        <v>8</v>
      </c>
      <c r="B12" s="7">
        <v>44930</v>
      </c>
      <c r="C12" s="12" t="s">
        <v>27</v>
      </c>
      <c r="D12" s="12" t="s">
        <v>28</v>
      </c>
      <c r="E12" s="17">
        <v>18523</v>
      </c>
      <c r="F12" s="20" t="s">
        <v>29</v>
      </c>
    </row>
    <row r="13" spans="1:6" x14ac:dyDescent="0.2">
      <c r="A13" s="11">
        <v>9</v>
      </c>
      <c r="B13" s="7">
        <v>44930</v>
      </c>
      <c r="C13" s="12" t="s">
        <v>30</v>
      </c>
      <c r="D13" s="12" t="s">
        <v>31</v>
      </c>
      <c r="E13" s="17">
        <v>14181</v>
      </c>
      <c r="F13" s="19" t="s">
        <v>11</v>
      </c>
    </row>
    <row r="14" spans="1:6" x14ac:dyDescent="0.2">
      <c r="A14" s="11">
        <v>10</v>
      </c>
      <c r="B14" s="7">
        <v>44932</v>
      </c>
      <c r="C14" s="12" t="s">
        <v>32</v>
      </c>
      <c r="D14" s="12" t="s">
        <v>33</v>
      </c>
      <c r="E14" s="15">
        <v>9409</v>
      </c>
      <c r="F14" s="19" t="s">
        <v>11</v>
      </c>
    </row>
    <row r="15" spans="1:6" x14ac:dyDescent="0.2">
      <c r="A15" s="11">
        <v>11</v>
      </c>
      <c r="B15" s="7">
        <v>44935</v>
      </c>
      <c r="C15" s="12" t="s">
        <v>34</v>
      </c>
      <c r="D15" s="12" t="s">
        <v>35</v>
      </c>
      <c r="E15" s="13">
        <v>11037</v>
      </c>
      <c r="F15" s="21" t="s">
        <v>14</v>
      </c>
    </row>
    <row r="16" spans="1:6" x14ac:dyDescent="0.2">
      <c r="A16" s="11">
        <v>12</v>
      </c>
      <c r="B16" s="7">
        <v>44935</v>
      </c>
      <c r="C16" s="12" t="s">
        <v>36</v>
      </c>
      <c r="D16" s="12" t="s">
        <v>37</v>
      </c>
      <c r="E16" s="13">
        <v>10035</v>
      </c>
      <c r="F16" s="18" t="s">
        <v>20</v>
      </c>
    </row>
    <row r="17" spans="1:6" x14ac:dyDescent="0.2">
      <c r="A17" s="11">
        <v>13</v>
      </c>
      <c r="B17" s="7">
        <v>44936</v>
      </c>
      <c r="C17" s="12" t="s">
        <v>38</v>
      </c>
      <c r="D17" s="12" t="s">
        <v>39</v>
      </c>
      <c r="E17" s="13">
        <v>12058</v>
      </c>
      <c r="F17" s="19" t="s">
        <v>11</v>
      </c>
    </row>
    <row r="18" spans="1:6" x14ac:dyDescent="0.2">
      <c r="A18" s="11">
        <v>14</v>
      </c>
      <c r="B18" s="7">
        <v>44936</v>
      </c>
      <c r="C18" s="12" t="s">
        <v>40</v>
      </c>
      <c r="D18" s="12" t="s">
        <v>41</v>
      </c>
      <c r="E18" s="17">
        <v>10694</v>
      </c>
      <c r="F18" s="19" t="s">
        <v>11</v>
      </c>
    </row>
    <row r="19" spans="1:6" x14ac:dyDescent="0.2">
      <c r="A19" s="11">
        <v>15</v>
      </c>
      <c r="B19" s="7">
        <v>44937</v>
      </c>
      <c r="C19" s="12" t="s">
        <v>42</v>
      </c>
      <c r="D19" s="12" t="s">
        <v>43</v>
      </c>
      <c r="E19" s="17">
        <v>4111</v>
      </c>
      <c r="F19" s="19" t="s">
        <v>11</v>
      </c>
    </row>
    <row r="20" spans="1:6" x14ac:dyDescent="0.2">
      <c r="A20" s="11">
        <v>16</v>
      </c>
      <c r="B20" s="7">
        <v>44938</v>
      </c>
      <c r="C20" s="12" t="s">
        <v>44</v>
      </c>
      <c r="D20" s="12" t="s">
        <v>45</v>
      </c>
      <c r="E20" s="17">
        <v>18948</v>
      </c>
      <c r="F20" s="16" t="s">
        <v>17</v>
      </c>
    </row>
    <row r="21" spans="1:6" x14ac:dyDescent="0.2">
      <c r="A21" s="11">
        <v>17</v>
      </c>
      <c r="B21" s="7">
        <v>44939</v>
      </c>
      <c r="C21" s="12" t="s">
        <v>46</v>
      </c>
      <c r="D21" s="12" t="s">
        <v>47</v>
      </c>
      <c r="E21" s="13">
        <v>14634</v>
      </c>
      <c r="F21" s="21" t="s">
        <v>14</v>
      </c>
    </row>
    <row r="22" spans="1:6" x14ac:dyDescent="0.2">
      <c r="A22" s="11">
        <v>18</v>
      </c>
      <c r="B22" s="7">
        <v>44939</v>
      </c>
      <c r="C22" s="12" t="s">
        <v>48</v>
      </c>
      <c r="D22" s="12" t="s">
        <v>49</v>
      </c>
      <c r="E22" s="13">
        <v>11732</v>
      </c>
      <c r="F22" s="19" t="s">
        <v>11</v>
      </c>
    </row>
    <row r="23" spans="1:6" x14ac:dyDescent="0.2">
      <c r="A23" s="11">
        <v>19</v>
      </c>
      <c r="B23" s="7">
        <v>44939</v>
      </c>
      <c r="C23" s="12" t="s">
        <v>50</v>
      </c>
      <c r="D23" s="12" t="s">
        <v>51</v>
      </c>
      <c r="E23" s="17">
        <v>15795</v>
      </c>
      <c r="F23" s="20" t="s">
        <v>29</v>
      </c>
    </row>
    <row r="24" spans="1:6" x14ac:dyDescent="0.2">
      <c r="A24" s="11">
        <v>20</v>
      </c>
      <c r="B24" s="7">
        <v>44942</v>
      </c>
      <c r="C24" s="12" t="s">
        <v>52</v>
      </c>
      <c r="D24" s="12" t="s">
        <v>53</v>
      </c>
      <c r="E24" s="17">
        <v>19242</v>
      </c>
      <c r="F24" s="19" t="s">
        <v>11</v>
      </c>
    </row>
    <row r="25" spans="1:6" x14ac:dyDescent="0.2">
      <c r="A25" s="11">
        <v>21</v>
      </c>
      <c r="B25" s="7">
        <v>44942</v>
      </c>
      <c r="C25" s="12" t="s">
        <v>54</v>
      </c>
      <c r="D25" s="12" t="s">
        <v>28</v>
      </c>
      <c r="E25" s="17">
        <v>18568</v>
      </c>
      <c r="F25" s="21" t="s">
        <v>14</v>
      </c>
    </row>
    <row r="26" spans="1:6" x14ac:dyDescent="0.2">
      <c r="A26" s="11">
        <v>22</v>
      </c>
      <c r="B26" s="7">
        <v>44942</v>
      </c>
      <c r="C26" s="12" t="s">
        <v>55</v>
      </c>
      <c r="D26" s="12" t="s">
        <v>56</v>
      </c>
      <c r="E26" s="17">
        <v>19413</v>
      </c>
      <c r="F26" s="19" t="s">
        <v>11</v>
      </c>
    </row>
    <row r="27" spans="1:6" x14ac:dyDescent="0.2">
      <c r="A27" s="11">
        <v>23</v>
      </c>
      <c r="B27" s="7">
        <v>44942</v>
      </c>
      <c r="C27" s="12" t="s">
        <v>57</v>
      </c>
      <c r="D27" s="12" t="s">
        <v>58</v>
      </c>
      <c r="E27" s="17">
        <v>16073</v>
      </c>
      <c r="F27" s="19" t="s">
        <v>11</v>
      </c>
    </row>
    <row r="28" spans="1:6" x14ac:dyDescent="0.2">
      <c r="A28" s="11">
        <v>24</v>
      </c>
      <c r="B28" s="7">
        <v>44943</v>
      </c>
      <c r="C28" s="22" t="s">
        <v>59</v>
      </c>
      <c r="D28" s="22" t="s">
        <v>28</v>
      </c>
      <c r="E28" s="23">
        <v>18549</v>
      </c>
      <c r="F28" s="24" t="s">
        <v>14</v>
      </c>
    </row>
    <row r="29" spans="1:6" x14ac:dyDescent="0.2">
      <c r="A29" s="11">
        <v>25</v>
      </c>
      <c r="B29" s="7">
        <v>44943</v>
      </c>
      <c r="C29" s="22" t="s">
        <v>60</v>
      </c>
      <c r="D29" s="22" t="s">
        <v>61</v>
      </c>
      <c r="E29" s="23">
        <v>16865</v>
      </c>
      <c r="F29" s="25" t="s">
        <v>11</v>
      </c>
    </row>
    <row r="30" spans="1:6" x14ac:dyDescent="0.2">
      <c r="A30" s="11">
        <v>26</v>
      </c>
      <c r="B30" s="7">
        <v>44945</v>
      </c>
      <c r="C30" s="22" t="s">
        <v>62</v>
      </c>
      <c r="D30" s="22" t="s">
        <v>63</v>
      </c>
      <c r="E30" s="23">
        <v>13092</v>
      </c>
      <c r="F30" s="26" t="s">
        <v>17</v>
      </c>
    </row>
    <row r="31" spans="1:6" x14ac:dyDescent="0.2">
      <c r="A31" s="11">
        <v>27</v>
      </c>
      <c r="B31" s="7">
        <v>44945</v>
      </c>
      <c r="C31" s="22" t="s">
        <v>64</v>
      </c>
      <c r="D31" s="22" t="s">
        <v>65</v>
      </c>
      <c r="E31" s="27">
        <v>6678</v>
      </c>
      <c r="F31" s="26" t="s">
        <v>17</v>
      </c>
    </row>
    <row r="32" spans="1:6" x14ac:dyDescent="0.2">
      <c r="A32" s="11">
        <v>28</v>
      </c>
      <c r="B32" s="7">
        <v>44950</v>
      </c>
      <c r="C32" s="22" t="s">
        <v>66</v>
      </c>
      <c r="D32" s="22" t="s">
        <v>67</v>
      </c>
      <c r="E32" s="27">
        <v>9209</v>
      </c>
      <c r="F32" s="28" t="s">
        <v>20</v>
      </c>
    </row>
    <row r="33" spans="1:6" x14ac:dyDescent="0.2">
      <c r="A33" s="11">
        <v>29</v>
      </c>
      <c r="B33" s="7">
        <v>44950</v>
      </c>
      <c r="C33" s="22" t="s">
        <v>68</v>
      </c>
      <c r="D33" s="22" t="s">
        <v>69</v>
      </c>
      <c r="E33" s="23">
        <v>18424</v>
      </c>
      <c r="F33" s="24" t="s">
        <v>14</v>
      </c>
    </row>
    <row r="34" spans="1:6" x14ac:dyDescent="0.2">
      <c r="A34" s="11">
        <v>30</v>
      </c>
      <c r="B34" s="7">
        <v>44950</v>
      </c>
      <c r="C34" s="22" t="s">
        <v>70</v>
      </c>
      <c r="D34" s="22" t="s">
        <v>71</v>
      </c>
      <c r="E34" s="23">
        <v>13376</v>
      </c>
      <c r="F34" s="28" t="s">
        <v>20</v>
      </c>
    </row>
    <row r="35" spans="1:6" x14ac:dyDescent="0.2">
      <c r="A35" s="11">
        <v>31</v>
      </c>
      <c r="B35" s="7">
        <v>44950</v>
      </c>
      <c r="C35" s="22" t="s">
        <v>72</v>
      </c>
      <c r="D35" s="22" t="s">
        <v>73</v>
      </c>
      <c r="E35" s="29">
        <v>963</v>
      </c>
      <c r="F35" s="28" t="s">
        <v>20</v>
      </c>
    </row>
    <row r="36" spans="1:6" x14ac:dyDescent="0.2">
      <c r="A36" s="11">
        <v>32</v>
      </c>
      <c r="B36" s="30">
        <v>44952</v>
      </c>
      <c r="C36" s="22" t="s">
        <v>74</v>
      </c>
      <c r="D36" s="22" t="s">
        <v>75</v>
      </c>
      <c r="E36" s="27">
        <v>3787</v>
      </c>
      <c r="F36" s="24" t="s">
        <v>14</v>
      </c>
    </row>
    <row r="37" spans="1:6" x14ac:dyDescent="0.2">
      <c r="A37" s="11">
        <v>33</v>
      </c>
      <c r="B37" s="30">
        <v>44953</v>
      </c>
      <c r="C37" s="22" t="s">
        <v>76</v>
      </c>
      <c r="D37" s="22" t="s">
        <v>71</v>
      </c>
      <c r="E37" s="23">
        <v>13402</v>
      </c>
      <c r="F37" s="25" t="s">
        <v>11</v>
      </c>
    </row>
    <row r="38" spans="1:6" x14ac:dyDescent="0.2">
      <c r="A38" s="11">
        <v>34</v>
      </c>
      <c r="B38" s="30">
        <v>44956</v>
      </c>
      <c r="C38" s="22" t="s">
        <v>77</v>
      </c>
      <c r="D38" s="22" t="s">
        <v>78</v>
      </c>
      <c r="E38" s="23">
        <v>17754</v>
      </c>
      <c r="F38" s="25" t="s">
        <v>11</v>
      </c>
    </row>
    <row r="39" spans="1:6" x14ac:dyDescent="0.2">
      <c r="A39" s="11">
        <v>35</v>
      </c>
      <c r="B39" s="30">
        <v>44956</v>
      </c>
      <c r="C39" s="22" t="s">
        <v>79</v>
      </c>
      <c r="D39" s="22" t="s">
        <v>80</v>
      </c>
      <c r="E39" s="23">
        <v>17711</v>
      </c>
      <c r="F39" s="16" t="s">
        <v>17</v>
      </c>
    </row>
    <row r="40" spans="1:6" x14ac:dyDescent="0.2">
      <c r="A40" s="11">
        <v>36</v>
      </c>
      <c r="B40" s="30">
        <v>44956</v>
      </c>
      <c r="C40" s="22" t="s">
        <v>81</v>
      </c>
      <c r="D40" s="22" t="s">
        <v>65</v>
      </c>
      <c r="E40" s="27">
        <v>8450</v>
      </c>
      <c r="F40" s="16" t="s">
        <v>17</v>
      </c>
    </row>
    <row r="41" spans="1:6" ht="16" thickBot="1" x14ac:dyDescent="0.25">
      <c r="A41" s="31">
        <v>37</v>
      </c>
      <c r="B41" s="32">
        <v>44956</v>
      </c>
      <c r="C41" s="33" t="s">
        <v>82</v>
      </c>
      <c r="D41" s="33" t="s">
        <v>83</v>
      </c>
      <c r="E41" s="34">
        <v>11453</v>
      </c>
      <c r="F41" s="35" t="s">
        <v>17</v>
      </c>
    </row>
    <row r="42" spans="1:6" ht="16" thickTop="1" x14ac:dyDescent="0.2">
      <c r="A42" s="36"/>
      <c r="B42" s="37"/>
      <c r="C42" s="37"/>
      <c r="D42" s="37"/>
      <c r="E42" s="36"/>
      <c r="F42" s="37"/>
    </row>
    <row r="43" spans="1:6" x14ac:dyDescent="0.2">
      <c r="A43" s="36">
        <v>7</v>
      </c>
      <c r="B43" s="38" t="s">
        <v>84</v>
      </c>
      <c r="C43" s="39">
        <f>A43*50000</f>
        <v>350000</v>
      </c>
      <c r="D43" s="37"/>
      <c r="E43" s="36"/>
      <c r="F43" s="37"/>
    </row>
    <row r="44" spans="1:6" x14ac:dyDescent="0.2">
      <c r="A44" s="36">
        <v>14</v>
      </c>
      <c r="B44" s="40" t="s">
        <v>85</v>
      </c>
      <c r="C44" s="39">
        <f>A44*50000</f>
        <v>700000</v>
      </c>
      <c r="D44" s="37"/>
      <c r="E44" s="36"/>
      <c r="F44" s="37"/>
    </row>
    <row r="45" spans="1:6" x14ac:dyDescent="0.2">
      <c r="A45" s="36">
        <v>7</v>
      </c>
      <c r="B45" s="41" t="s">
        <v>86</v>
      </c>
      <c r="C45" s="39">
        <f t="shared" ref="C45:C47" si="0">A45*50000</f>
        <v>350000</v>
      </c>
      <c r="D45" s="37"/>
      <c r="E45" s="36"/>
      <c r="F45" s="37"/>
    </row>
    <row r="46" spans="1:6" x14ac:dyDescent="0.2">
      <c r="A46" s="36">
        <v>7</v>
      </c>
      <c r="B46" s="42" t="s">
        <v>87</v>
      </c>
      <c r="C46" s="39">
        <f t="shared" si="0"/>
        <v>350000</v>
      </c>
      <c r="D46" s="37"/>
      <c r="E46" s="36"/>
      <c r="F46" s="37"/>
    </row>
    <row r="47" spans="1:6" x14ac:dyDescent="0.2">
      <c r="A47" s="36">
        <v>2</v>
      </c>
      <c r="B47" s="43" t="s">
        <v>88</v>
      </c>
      <c r="C47" s="39">
        <f t="shared" si="0"/>
        <v>100000</v>
      </c>
      <c r="D47" s="37"/>
      <c r="E47" s="36"/>
      <c r="F47" s="37"/>
    </row>
    <row r="48" spans="1:6" x14ac:dyDescent="0.2">
      <c r="A48" s="36">
        <f>SUM(A43:A47)</f>
        <v>37</v>
      </c>
      <c r="B48" s="37"/>
      <c r="C48" s="44">
        <f>SUM(C43:C47)</f>
        <v>1850000</v>
      </c>
      <c r="D48" s="37"/>
      <c r="E48" s="36"/>
      <c r="F48" s="37"/>
    </row>
    <row r="49" spans="1:6" x14ac:dyDescent="0.2">
      <c r="A49" s="36"/>
      <c r="B49" s="37"/>
      <c r="C49" s="37"/>
      <c r="D49" s="37"/>
      <c r="E49" s="36"/>
      <c r="F49" s="37"/>
    </row>
    <row r="50" spans="1:6" x14ac:dyDescent="0.2">
      <c r="A50" s="36"/>
      <c r="B50" s="37" t="s">
        <v>89</v>
      </c>
      <c r="C50" s="37"/>
      <c r="D50" s="37"/>
      <c r="E50" s="36"/>
      <c r="F50" s="37"/>
    </row>
    <row r="51" spans="1:6" x14ac:dyDescent="0.2">
      <c r="A51" s="36"/>
      <c r="B51" s="37" t="s">
        <v>90</v>
      </c>
      <c r="C51" s="37"/>
      <c r="D51" s="37"/>
      <c r="E51" s="36"/>
      <c r="F51" s="37"/>
    </row>
    <row r="55" spans="1:6" x14ac:dyDescent="0.2">
      <c r="A55" s="217"/>
      <c r="B55" s="217"/>
      <c r="C55" s="217"/>
      <c r="D55" s="217"/>
      <c r="E55" s="217"/>
      <c r="F55" s="217"/>
    </row>
    <row r="56" spans="1:6" x14ac:dyDescent="0.2">
      <c r="A56" s="217"/>
      <c r="B56" s="217"/>
      <c r="C56" s="217"/>
      <c r="D56" s="217"/>
      <c r="E56" s="217"/>
      <c r="F56" s="217"/>
    </row>
    <row r="57" spans="1:6" x14ac:dyDescent="0.2">
      <c r="A57" s="217"/>
      <c r="B57" s="217"/>
      <c r="C57" s="217"/>
      <c r="D57" s="217"/>
      <c r="E57" s="217"/>
      <c r="F57" s="217"/>
    </row>
    <row r="58" spans="1:6" x14ac:dyDescent="0.2">
      <c r="A58" s="1"/>
      <c r="B58" s="53"/>
      <c r="C58" s="1"/>
      <c r="D58" s="1"/>
      <c r="E58" s="1"/>
      <c r="F58" s="1"/>
    </row>
    <row r="59" spans="1:6" x14ac:dyDescent="0.2">
      <c r="A59" s="36"/>
      <c r="B59" s="51"/>
      <c r="C59" s="37"/>
      <c r="D59" s="37"/>
      <c r="E59" s="52"/>
      <c r="F59" s="37"/>
    </row>
    <row r="60" spans="1:6" x14ac:dyDescent="0.2">
      <c r="A60" s="36"/>
      <c r="B60" s="51"/>
      <c r="C60" s="37"/>
      <c r="D60" s="37"/>
      <c r="E60" s="36"/>
      <c r="F60" s="37"/>
    </row>
    <row r="61" spans="1:6" x14ac:dyDescent="0.2">
      <c r="A61" s="36"/>
      <c r="B61" s="51"/>
      <c r="C61" s="37"/>
      <c r="D61" s="37"/>
      <c r="E61" s="36"/>
      <c r="F61" s="37"/>
    </row>
    <row r="62" spans="1:6" x14ac:dyDescent="0.2">
      <c r="A62" s="36"/>
      <c r="B62" s="51"/>
      <c r="C62" s="37"/>
      <c r="D62" s="37"/>
      <c r="E62" s="199"/>
      <c r="F62" s="37"/>
    </row>
    <row r="63" spans="1:6" x14ac:dyDescent="0.2">
      <c r="A63" s="36"/>
      <c r="B63" s="51"/>
      <c r="C63" s="37"/>
      <c r="D63" s="37"/>
      <c r="E63" s="36"/>
      <c r="F63" s="37"/>
    </row>
    <row r="64" spans="1:6" x14ac:dyDescent="0.2">
      <c r="A64" s="36"/>
      <c r="B64" s="51"/>
      <c r="C64" s="37"/>
      <c r="D64" s="37"/>
      <c r="E64" s="36"/>
      <c r="F64" s="37"/>
    </row>
    <row r="65" spans="1:6" x14ac:dyDescent="0.2">
      <c r="A65" s="36"/>
      <c r="B65" s="51"/>
      <c r="C65" s="37"/>
      <c r="D65" s="37"/>
      <c r="E65" s="36"/>
      <c r="F65" s="37"/>
    </row>
    <row r="66" spans="1:6" x14ac:dyDescent="0.2">
      <c r="A66" s="36"/>
      <c r="B66" s="51"/>
      <c r="C66" s="37"/>
      <c r="D66" s="37"/>
      <c r="E66" s="199"/>
      <c r="F66" s="37"/>
    </row>
    <row r="67" spans="1:6" x14ac:dyDescent="0.2">
      <c r="A67" s="36"/>
      <c r="B67" s="37"/>
      <c r="C67" s="37"/>
      <c r="D67" s="37"/>
      <c r="E67" s="36"/>
      <c r="F67" s="37"/>
    </row>
    <row r="68" spans="1:6" x14ac:dyDescent="0.2">
      <c r="A68" s="36"/>
      <c r="B68" s="37"/>
      <c r="C68" s="37"/>
      <c r="D68" s="218"/>
      <c r="E68" s="218"/>
      <c r="F68" s="218"/>
    </row>
    <row r="69" spans="1:6" x14ac:dyDescent="0.2">
      <c r="A69" s="218"/>
      <c r="B69" s="218"/>
      <c r="C69" s="218"/>
      <c r="D69" s="218"/>
      <c r="E69" s="218"/>
      <c r="F69" s="218"/>
    </row>
    <row r="70" spans="1:6" x14ac:dyDescent="0.2">
      <c r="A70" s="218"/>
      <c r="B70" s="218"/>
      <c r="C70" s="218"/>
      <c r="D70" s="218"/>
      <c r="E70" s="218"/>
      <c r="F70" s="218"/>
    </row>
    <row r="71" spans="1:6" x14ac:dyDescent="0.2">
      <c r="A71" s="36"/>
      <c r="B71" s="37"/>
      <c r="C71" s="37"/>
      <c r="D71" s="37"/>
      <c r="E71" s="36"/>
      <c r="F71" s="37"/>
    </row>
    <row r="72" spans="1:6" x14ac:dyDescent="0.2">
      <c r="A72" s="36"/>
      <c r="B72" s="37"/>
      <c r="C72" s="37"/>
      <c r="D72" s="37"/>
      <c r="E72" s="36"/>
      <c r="F72" s="37"/>
    </row>
    <row r="73" spans="1:6" x14ac:dyDescent="0.2">
      <c r="A73" s="216"/>
      <c r="B73" s="216"/>
      <c r="C73" s="216"/>
      <c r="D73" s="216"/>
      <c r="E73" s="216"/>
      <c r="F73" s="216"/>
    </row>
    <row r="74" spans="1:6" x14ac:dyDescent="0.2">
      <c r="A74" s="217"/>
      <c r="B74" s="217"/>
      <c r="C74" s="217"/>
      <c r="D74" s="217"/>
      <c r="E74" s="217"/>
      <c r="F74" s="217"/>
    </row>
    <row r="78" spans="1:6" x14ac:dyDescent="0.2">
      <c r="A78" s="217"/>
      <c r="B78" s="217"/>
      <c r="C78" s="217"/>
      <c r="D78" s="217"/>
      <c r="E78" s="217"/>
      <c r="F78" s="217"/>
    </row>
    <row r="79" spans="1:6" x14ac:dyDescent="0.2">
      <c r="A79" s="217"/>
      <c r="B79" s="217"/>
      <c r="C79" s="217"/>
      <c r="D79" s="217"/>
      <c r="E79" s="217"/>
      <c r="F79" s="217"/>
    </row>
    <row r="80" spans="1:6" x14ac:dyDescent="0.2">
      <c r="A80" s="217"/>
      <c r="B80" s="217"/>
      <c r="C80" s="217"/>
      <c r="D80" s="217"/>
      <c r="E80" s="217"/>
      <c r="F80" s="217"/>
    </row>
    <row r="81" spans="1:6" x14ac:dyDescent="0.2">
      <c r="A81" s="1"/>
      <c r="B81" s="53"/>
      <c r="C81" s="1"/>
      <c r="D81" s="1"/>
      <c r="E81" s="1"/>
      <c r="F81" s="1"/>
    </row>
    <row r="82" spans="1:6" x14ac:dyDescent="0.2">
      <c r="A82" s="36"/>
      <c r="B82" s="51"/>
      <c r="C82" s="37"/>
      <c r="D82" s="37"/>
      <c r="E82" s="52"/>
      <c r="F82" s="37"/>
    </row>
    <row r="83" spans="1:6" x14ac:dyDescent="0.2">
      <c r="A83" s="36"/>
      <c r="B83" s="51"/>
      <c r="C83" s="37"/>
      <c r="D83" s="37"/>
      <c r="E83" s="199"/>
      <c r="F83" s="37"/>
    </row>
    <row r="84" spans="1:6" x14ac:dyDescent="0.2">
      <c r="A84" s="36"/>
      <c r="B84" s="51"/>
      <c r="C84" s="37"/>
      <c r="D84" s="37"/>
      <c r="E84" s="36"/>
      <c r="F84" s="37"/>
    </row>
    <row r="85" spans="1:6" x14ac:dyDescent="0.2">
      <c r="A85" s="36"/>
      <c r="B85" s="51"/>
      <c r="C85" s="37"/>
      <c r="D85" s="37"/>
      <c r="E85" s="36"/>
      <c r="F85" s="37"/>
    </row>
    <row r="86" spans="1:6" x14ac:dyDescent="0.2">
      <c r="A86" s="36"/>
      <c r="B86" s="51"/>
      <c r="C86" s="37"/>
      <c r="D86" s="37"/>
      <c r="E86" s="36"/>
      <c r="F86" s="37"/>
    </row>
    <row r="87" spans="1:6" x14ac:dyDescent="0.2">
      <c r="A87" s="36"/>
      <c r="B87" s="51"/>
      <c r="C87" s="37"/>
      <c r="D87" s="37"/>
      <c r="E87" s="36"/>
      <c r="F87" s="37"/>
    </row>
    <row r="88" spans="1:6" x14ac:dyDescent="0.2">
      <c r="A88" s="36"/>
      <c r="B88" s="51"/>
      <c r="C88" s="37"/>
      <c r="D88" s="37"/>
      <c r="E88" s="199"/>
      <c r="F88" s="37"/>
    </row>
    <row r="89" spans="1:6" x14ac:dyDescent="0.2">
      <c r="A89" s="36"/>
      <c r="B89" s="51"/>
      <c r="C89" s="37"/>
      <c r="D89" s="37"/>
      <c r="E89" s="199"/>
      <c r="F89" s="37"/>
    </row>
    <row r="90" spans="1:6" x14ac:dyDescent="0.2">
      <c r="A90" s="36"/>
      <c r="B90" s="51"/>
      <c r="C90" s="37"/>
      <c r="D90" s="37"/>
      <c r="E90" s="36"/>
      <c r="F90" s="37"/>
    </row>
    <row r="91" spans="1:6" x14ac:dyDescent="0.2">
      <c r="A91" s="36"/>
      <c r="B91" s="37"/>
      <c r="C91" s="37"/>
      <c r="D91" s="37"/>
      <c r="E91" s="36"/>
      <c r="F91" s="37"/>
    </row>
    <row r="92" spans="1:6" x14ac:dyDescent="0.2">
      <c r="A92" s="36"/>
      <c r="B92" s="37"/>
      <c r="C92" s="37"/>
      <c r="D92" s="218"/>
      <c r="E92" s="218"/>
      <c r="F92" s="218"/>
    </row>
    <row r="93" spans="1:6" x14ac:dyDescent="0.2">
      <c r="A93" s="218"/>
      <c r="B93" s="218"/>
      <c r="C93" s="218"/>
      <c r="D93" s="218"/>
      <c r="E93" s="218"/>
      <c r="F93" s="218"/>
    </row>
    <row r="94" spans="1:6" x14ac:dyDescent="0.2">
      <c r="A94" s="218"/>
      <c r="B94" s="218"/>
      <c r="C94" s="218"/>
      <c r="D94" s="218"/>
      <c r="E94" s="218"/>
      <c r="F94" s="218"/>
    </row>
    <row r="95" spans="1:6" x14ac:dyDescent="0.2">
      <c r="A95" s="36"/>
      <c r="B95" s="37"/>
      <c r="C95" s="37"/>
      <c r="D95" s="37"/>
      <c r="E95" s="36"/>
      <c r="F95" s="37"/>
    </row>
    <row r="96" spans="1:6" x14ac:dyDescent="0.2">
      <c r="A96" s="36"/>
      <c r="B96" s="37"/>
      <c r="C96" s="37"/>
      <c r="D96" s="37"/>
      <c r="E96" s="36"/>
      <c r="F96" s="37"/>
    </row>
    <row r="97" spans="1:6" x14ac:dyDescent="0.2">
      <c r="A97" s="216"/>
      <c r="B97" s="216"/>
      <c r="C97" s="216"/>
      <c r="D97" s="216"/>
      <c r="E97" s="216"/>
      <c r="F97" s="216"/>
    </row>
    <row r="98" spans="1:6" x14ac:dyDescent="0.2">
      <c r="A98" s="218"/>
      <c r="B98" s="218"/>
      <c r="C98" s="218"/>
      <c r="D98" s="218"/>
      <c r="E98" s="218"/>
      <c r="F98" s="218"/>
    </row>
    <row r="102" spans="1:6" x14ac:dyDescent="0.2">
      <c r="A102" s="217"/>
      <c r="B102" s="217"/>
      <c r="C102" s="217"/>
      <c r="D102" s="217"/>
      <c r="E102" s="217"/>
      <c r="F102" s="217"/>
    </row>
    <row r="103" spans="1:6" x14ac:dyDescent="0.2">
      <c r="A103" s="217"/>
      <c r="B103" s="217"/>
      <c r="C103" s="217"/>
      <c r="D103" s="217"/>
      <c r="E103" s="217"/>
      <c r="F103" s="217"/>
    </row>
    <row r="104" spans="1:6" x14ac:dyDescent="0.2">
      <c r="A104" s="217"/>
      <c r="B104" s="217"/>
      <c r="C104" s="217"/>
      <c r="D104" s="217"/>
      <c r="E104" s="217"/>
      <c r="F104" s="217"/>
    </row>
    <row r="105" spans="1:6" x14ac:dyDescent="0.2">
      <c r="A105" s="1"/>
      <c r="B105" s="53"/>
      <c r="C105" s="1"/>
      <c r="D105" s="1"/>
      <c r="E105" s="1"/>
      <c r="F105" s="1"/>
    </row>
    <row r="106" spans="1:6" x14ac:dyDescent="0.2">
      <c r="A106" s="36"/>
      <c r="B106" s="51"/>
      <c r="C106" s="37"/>
      <c r="D106" s="37"/>
      <c r="E106" s="52"/>
      <c r="F106" s="37"/>
    </row>
    <row r="107" spans="1:6" x14ac:dyDescent="0.2">
      <c r="A107" s="36"/>
      <c r="B107" s="51"/>
      <c r="C107" s="37"/>
      <c r="D107" s="37"/>
      <c r="E107" s="52"/>
      <c r="F107" s="37"/>
    </row>
    <row r="108" spans="1:6" x14ac:dyDescent="0.2">
      <c r="A108" s="36"/>
      <c r="B108" s="37"/>
      <c r="C108" s="37"/>
      <c r="D108" s="37"/>
      <c r="E108" s="36"/>
      <c r="F108" s="37"/>
    </row>
    <row r="109" spans="1:6" x14ac:dyDescent="0.2">
      <c r="A109" s="36"/>
      <c r="B109" s="37"/>
      <c r="C109" s="37"/>
      <c r="D109" s="218"/>
      <c r="E109" s="218"/>
      <c r="F109" s="218"/>
    </row>
    <row r="110" spans="1:6" x14ac:dyDescent="0.2">
      <c r="A110" s="218"/>
      <c r="B110" s="218"/>
      <c r="C110" s="218"/>
      <c r="D110" s="218"/>
      <c r="E110" s="218"/>
      <c r="F110" s="218"/>
    </row>
    <row r="111" spans="1:6" x14ac:dyDescent="0.2">
      <c r="A111" s="218"/>
      <c r="B111" s="218"/>
      <c r="C111" s="218"/>
      <c r="D111" s="218"/>
      <c r="E111" s="218"/>
      <c r="F111" s="218"/>
    </row>
    <row r="112" spans="1:6" x14ac:dyDescent="0.2">
      <c r="A112" s="36"/>
      <c r="B112" s="37"/>
      <c r="C112" s="37"/>
      <c r="D112" s="37"/>
      <c r="E112" s="36"/>
      <c r="F112" s="37"/>
    </row>
    <row r="113" spans="1:6" x14ac:dyDescent="0.2">
      <c r="A113" s="36"/>
      <c r="B113" s="37"/>
      <c r="C113" s="37"/>
      <c r="D113" s="37"/>
      <c r="E113" s="36"/>
      <c r="F113" s="37"/>
    </row>
    <row r="114" spans="1:6" x14ac:dyDescent="0.2">
      <c r="A114" s="216"/>
      <c r="B114" s="216"/>
      <c r="C114" s="216"/>
      <c r="D114" s="216"/>
      <c r="E114" s="216"/>
      <c r="F114" s="216"/>
    </row>
    <row r="115" spans="1:6" x14ac:dyDescent="0.2">
      <c r="A115" s="218"/>
      <c r="B115" s="218"/>
      <c r="C115" s="218"/>
      <c r="D115" s="218"/>
      <c r="E115" s="218"/>
      <c r="F115" s="218"/>
    </row>
    <row r="118" spans="1:6" x14ac:dyDescent="0.2">
      <c r="A118" s="63"/>
      <c r="B118" s="63"/>
      <c r="C118" s="63"/>
      <c r="D118" s="63"/>
      <c r="E118" s="63"/>
      <c r="F118" s="63"/>
    </row>
    <row r="119" spans="1:6" x14ac:dyDescent="0.2">
      <c r="A119" s="63"/>
      <c r="B119" s="63"/>
      <c r="C119" s="63"/>
      <c r="D119" s="63"/>
      <c r="E119" s="63"/>
      <c r="F119" s="63"/>
    </row>
    <row r="120" spans="1:6" x14ac:dyDescent="0.2">
      <c r="A120" s="63"/>
      <c r="B120" s="63"/>
      <c r="C120" s="63"/>
      <c r="D120" s="63"/>
      <c r="E120" s="63"/>
      <c r="F120" s="63"/>
    </row>
    <row r="121" spans="1:6" x14ac:dyDescent="0.2">
      <c r="A121" s="1"/>
      <c r="B121" s="53"/>
      <c r="C121" s="1"/>
      <c r="D121" s="1"/>
      <c r="E121" s="1"/>
      <c r="F121" s="1"/>
    </row>
    <row r="122" spans="1:6" x14ac:dyDescent="0.2">
      <c r="A122" s="36"/>
      <c r="B122" s="51"/>
      <c r="C122" s="37"/>
      <c r="D122" s="37"/>
      <c r="E122" s="52"/>
      <c r="F122" s="37"/>
    </row>
    <row r="123" spans="1:6" x14ac:dyDescent="0.2">
      <c r="A123" s="36"/>
      <c r="B123" s="51"/>
      <c r="C123" s="37"/>
      <c r="D123" s="37"/>
      <c r="E123" s="52"/>
      <c r="F123" s="37"/>
    </row>
    <row r="124" spans="1:6" x14ac:dyDescent="0.2">
      <c r="A124" s="36"/>
      <c r="B124" s="51"/>
      <c r="C124" s="37"/>
      <c r="D124" s="37"/>
      <c r="E124" s="52"/>
      <c r="F124" s="37"/>
    </row>
    <row r="125" spans="1:6" x14ac:dyDescent="0.2">
      <c r="A125" s="36"/>
      <c r="B125" s="51"/>
      <c r="C125" s="37"/>
      <c r="D125" s="37"/>
      <c r="E125" s="52"/>
      <c r="F125" s="37"/>
    </row>
    <row r="126" spans="1:6" x14ac:dyDescent="0.2">
      <c r="A126" s="36"/>
      <c r="B126" s="51"/>
      <c r="C126" s="37"/>
      <c r="D126" s="37"/>
      <c r="E126" s="52"/>
      <c r="F126" s="37"/>
    </row>
    <row r="127" spans="1:6" x14ac:dyDescent="0.2">
      <c r="A127" s="36"/>
      <c r="B127" s="51"/>
      <c r="C127" s="37"/>
      <c r="D127" s="37"/>
      <c r="E127" s="52"/>
      <c r="F127" s="37"/>
    </row>
    <row r="128" spans="1:6" x14ac:dyDescent="0.2">
      <c r="A128" s="36"/>
      <c r="B128" s="51"/>
      <c r="C128" s="37"/>
      <c r="D128" s="37"/>
      <c r="E128" s="52"/>
      <c r="F128" s="37"/>
    </row>
    <row r="129" spans="1:6" x14ac:dyDescent="0.2">
      <c r="A129" s="36"/>
      <c r="B129" s="51"/>
      <c r="C129" s="37"/>
      <c r="D129" s="37"/>
      <c r="E129" s="52"/>
      <c r="F129" s="37"/>
    </row>
    <row r="130" spans="1:6" x14ac:dyDescent="0.2">
      <c r="A130" s="36"/>
      <c r="B130" s="51"/>
      <c r="C130" s="37"/>
      <c r="D130" s="37"/>
      <c r="E130" s="52"/>
      <c r="F130" s="37"/>
    </row>
    <row r="131" spans="1:6" x14ac:dyDescent="0.2">
      <c r="A131" s="36"/>
      <c r="B131" s="51"/>
      <c r="C131" s="37"/>
      <c r="D131" s="37"/>
      <c r="E131" s="52"/>
      <c r="F131" s="37"/>
    </row>
    <row r="132" spans="1:6" x14ac:dyDescent="0.2">
      <c r="A132" s="36"/>
      <c r="B132" s="51"/>
      <c r="C132" s="37"/>
      <c r="D132" s="37"/>
      <c r="E132" s="52"/>
      <c r="F132" s="37"/>
    </row>
    <row r="133" spans="1:6" x14ac:dyDescent="0.2">
      <c r="A133" s="36"/>
      <c r="B133" s="51"/>
      <c r="C133" s="37"/>
      <c r="D133" s="37"/>
      <c r="E133" s="52"/>
      <c r="F133" s="37"/>
    </row>
    <row r="134" spans="1:6" x14ac:dyDescent="0.2">
      <c r="A134" s="36"/>
      <c r="B134" s="51"/>
      <c r="C134" s="37"/>
      <c r="D134" s="37"/>
      <c r="E134" s="52"/>
      <c r="F134" s="37"/>
    </row>
    <row r="135" spans="1:6" x14ac:dyDescent="0.2">
      <c r="A135" s="36"/>
      <c r="B135" s="51"/>
      <c r="C135" s="37"/>
      <c r="D135" s="37"/>
      <c r="E135" s="52"/>
      <c r="F135" s="37"/>
    </row>
    <row r="136" spans="1:6" x14ac:dyDescent="0.2">
      <c r="A136" s="36"/>
      <c r="B136" s="51"/>
      <c r="C136" s="37"/>
      <c r="D136" s="37"/>
      <c r="E136" s="52"/>
      <c r="F136" s="37"/>
    </row>
    <row r="137" spans="1:6" x14ac:dyDescent="0.2">
      <c r="A137" s="36"/>
      <c r="B137" s="51"/>
      <c r="C137" s="37"/>
      <c r="D137" s="37"/>
      <c r="E137" s="52"/>
      <c r="F137" s="37"/>
    </row>
    <row r="138" spans="1:6" x14ac:dyDescent="0.2">
      <c r="A138" s="36"/>
      <c r="B138" s="51"/>
      <c r="C138" s="37"/>
      <c r="D138" s="37"/>
      <c r="E138" s="52"/>
      <c r="F138" s="37"/>
    </row>
    <row r="139" spans="1:6" x14ac:dyDescent="0.2">
      <c r="A139" s="36"/>
      <c r="B139" s="51"/>
      <c r="C139" s="37"/>
      <c r="D139" s="37"/>
      <c r="E139" s="52"/>
      <c r="F139" s="37"/>
    </row>
    <row r="140" spans="1:6" x14ac:dyDescent="0.2">
      <c r="A140" s="36"/>
      <c r="B140" s="51"/>
      <c r="C140" s="37"/>
      <c r="D140" s="37"/>
      <c r="E140" s="52"/>
      <c r="F140" s="37"/>
    </row>
    <row r="141" spans="1:6" x14ac:dyDescent="0.2">
      <c r="A141" s="36"/>
      <c r="B141" s="51"/>
      <c r="C141" s="37"/>
      <c r="D141" s="37"/>
      <c r="E141" s="52"/>
      <c r="F141" s="37"/>
    </row>
    <row r="142" spans="1:6" x14ac:dyDescent="0.2">
      <c r="A142" s="36"/>
      <c r="B142" s="51"/>
      <c r="C142" s="37"/>
      <c r="D142" s="37"/>
      <c r="E142" s="52"/>
      <c r="F142" s="37"/>
    </row>
    <row r="143" spans="1:6" x14ac:dyDescent="0.2">
      <c r="A143" s="36"/>
      <c r="B143" s="51"/>
      <c r="C143" s="37"/>
      <c r="D143" s="37"/>
      <c r="E143" s="52"/>
      <c r="F143" s="37"/>
    </row>
    <row r="144" spans="1:6" x14ac:dyDescent="0.2">
      <c r="A144" s="36"/>
      <c r="B144" s="51"/>
      <c r="C144" s="37"/>
      <c r="D144" s="37"/>
      <c r="E144" s="52"/>
      <c r="F144" s="37"/>
    </row>
    <row r="145" spans="1:6" x14ac:dyDescent="0.2">
      <c r="A145" s="36"/>
      <c r="B145" s="51"/>
      <c r="C145" s="37"/>
      <c r="D145" s="37"/>
      <c r="E145" s="52"/>
      <c r="F145" s="37"/>
    </row>
    <row r="146" spans="1:6" x14ac:dyDescent="0.2">
      <c r="A146" s="36"/>
      <c r="B146" s="51"/>
      <c r="C146" s="37"/>
      <c r="D146" s="37"/>
      <c r="E146" s="52"/>
      <c r="F146" s="37"/>
    </row>
    <row r="147" spans="1:6" x14ac:dyDescent="0.2">
      <c r="A147" s="36"/>
      <c r="B147" s="51"/>
      <c r="C147" s="37"/>
      <c r="D147" s="37"/>
      <c r="E147" s="52"/>
      <c r="F147" s="37"/>
    </row>
    <row r="148" spans="1:6" x14ac:dyDescent="0.2">
      <c r="A148" s="36"/>
      <c r="B148" s="51"/>
      <c r="C148" s="37"/>
      <c r="D148" s="37"/>
      <c r="E148" s="52"/>
      <c r="F148" s="37"/>
    </row>
    <row r="149" spans="1:6" x14ac:dyDescent="0.2">
      <c r="A149" s="36"/>
      <c r="B149" s="51"/>
      <c r="C149" s="37"/>
      <c r="D149" s="37"/>
      <c r="E149" s="52"/>
      <c r="F149" s="37"/>
    </row>
    <row r="150" spans="1:6" x14ac:dyDescent="0.2">
      <c r="A150" s="36"/>
      <c r="B150" s="51"/>
      <c r="C150" s="37"/>
      <c r="D150" s="37"/>
      <c r="E150" s="52"/>
      <c r="F150" s="37"/>
    </row>
    <row r="151" spans="1:6" x14ac:dyDescent="0.2">
      <c r="A151" s="36"/>
      <c r="B151" s="51"/>
      <c r="C151" s="37"/>
      <c r="D151" s="37"/>
      <c r="E151" s="52"/>
      <c r="F151" s="37"/>
    </row>
    <row r="152" spans="1:6" x14ac:dyDescent="0.2">
      <c r="A152" s="36"/>
      <c r="B152" s="51"/>
      <c r="C152" s="37"/>
      <c r="D152" s="37"/>
      <c r="E152" s="52"/>
      <c r="F152" s="37"/>
    </row>
    <row r="153" spans="1:6" x14ac:dyDescent="0.2">
      <c r="A153" s="36"/>
      <c r="B153" s="51"/>
      <c r="C153" s="37"/>
      <c r="D153" s="37"/>
      <c r="E153" s="52"/>
      <c r="F153" s="37"/>
    </row>
    <row r="154" spans="1:6" x14ac:dyDescent="0.2">
      <c r="A154" s="36"/>
      <c r="B154" s="51"/>
      <c r="C154" s="37"/>
      <c r="D154" s="37"/>
      <c r="E154" s="52"/>
      <c r="F154" s="37"/>
    </row>
    <row r="155" spans="1:6" x14ac:dyDescent="0.2">
      <c r="A155" s="36"/>
      <c r="B155" s="51"/>
      <c r="C155" s="37"/>
      <c r="D155" s="37"/>
      <c r="E155" s="52"/>
      <c r="F155" s="37"/>
    </row>
    <row r="156" spans="1:6" x14ac:dyDescent="0.2">
      <c r="A156" s="36"/>
      <c r="B156" s="51"/>
      <c r="C156" s="37"/>
      <c r="D156" s="37"/>
      <c r="E156" s="52"/>
      <c r="F156" s="37"/>
    </row>
    <row r="157" spans="1:6" x14ac:dyDescent="0.2">
      <c r="A157" s="36"/>
      <c r="B157" s="51"/>
      <c r="C157" s="37"/>
      <c r="D157" s="37"/>
      <c r="E157" s="52"/>
      <c r="F157" s="37"/>
    </row>
    <row r="158" spans="1:6" x14ac:dyDescent="0.2">
      <c r="A158" s="36"/>
      <c r="B158" s="51"/>
      <c r="C158" s="37"/>
      <c r="D158" s="37"/>
      <c r="E158" s="52"/>
      <c r="F158" s="37"/>
    </row>
    <row r="159" spans="1:6" x14ac:dyDescent="0.2">
      <c r="A159" s="36"/>
      <c r="B159" s="51"/>
      <c r="C159" s="37"/>
      <c r="D159" s="37"/>
      <c r="E159" s="52"/>
      <c r="F159" s="37"/>
    </row>
    <row r="160" spans="1:6" x14ac:dyDescent="0.2">
      <c r="A160" s="36"/>
      <c r="B160" s="51"/>
      <c r="C160" s="37"/>
      <c r="D160" s="37"/>
      <c r="E160" s="52"/>
      <c r="F160" s="37"/>
    </row>
    <row r="161" spans="1:6" x14ac:dyDescent="0.2">
      <c r="A161" s="36"/>
      <c r="B161" s="51"/>
      <c r="C161" s="37"/>
      <c r="D161" s="37"/>
      <c r="E161" s="52"/>
      <c r="F161" s="37"/>
    </row>
    <row r="162" spans="1:6" x14ac:dyDescent="0.2">
      <c r="A162" s="36"/>
      <c r="B162" s="51"/>
      <c r="C162" s="37"/>
      <c r="D162" s="37"/>
      <c r="E162" s="52"/>
      <c r="F162" s="37"/>
    </row>
    <row r="163" spans="1:6" x14ac:dyDescent="0.2">
      <c r="A163" s="36"/>
      <c r="B163" s="51"/>
      <c r="C163" s="37"/>
      <c r="D163" s="37"/>
      <c r="E163" s="52"/>
      <c r="F163" s="37"/>
    </row>
    <row r="164" spans="1:6" x14ac:dyDescent="0.2">
      <c r="A164" s="36"/>
      <c r="B164" s="51"/>
      <c r="C164" s="37"/>
      <c r="D164" s="37"/>
      <c r="E164" s="52"/>
      <c r="F164" s="37"/>
    </row>
    <row r="165" spans="1:6" x14ac:dyDescent="0.2">
      <c r="A165" s="36"/>
      <c r="B165" s="51"/>
      <c r="C165" s="37"/>
      <c r="D165" s="37"/>
      <c r="E165" s="52"/>
      <c r="F165" s="37"/>
    </row>
    <row r="166" spans="1:6" x14ac:dyDescent="0.2">
      <c r="A166" s="36"/>
      <c r="B166" s="51"/>
      <c r="C166" s="37"/>
      <c r="D166" s="37"/>
      <c r="E166" s="52"/>
      <c r="F166" s="37"/>
    </row>
    <row r="167" spans="1:6" x14ac:dyDescent="0.2">
      <c r="A167" s="36"/>
      <c r="B167" s="51"/>
      <c r="C167" s="37"/>
      <c r="D167" s="37"/>
      <c r="E167" s="52"/>
      <c r="F167" s="37"/>
    </row>
    <row r="168" spans="1:6" x14ac:dyDescent="0.2">
      <c r="A168" s="36"/>
      <c r="B168" s="51"/>
      <c r="C168" s="37"/>
      <c r="D168" s="37"/>
      <c r="E168" s="52"/>
      <c r="F168" s="37"/>
    </row>
    <row r="169" spans="1:6" x14ac:dyDescent="0.2">
      <c r="A169" s="36"/>
      <c r="B169" s="51"/>
      <c r="C169" s="37"/>
      <c r="D169" s="37"/>
      <c r="E169" s="52"/>
      <c r="F169" s="37"/>
    </row>
    <row r="171" spans="1:6" x14ac:dyDescent="0.2">
      <c r="D171" s="218"/>
      <c r="E171" s="218"/>
      <c r="F171" s="218"/>
    </row>
    <row r="172" spans="1:6" x14ac:dyDescent="0.2">
      <c r="A172" s="218"/>
      <c r="B172" s="218"/>
      <c r="C172" s="218"/>
      <c r="D172" s="218"/>
      <c r="E172" s="218"/>
      <c r="F172" s="218"/>
    </row>
    <row r="173" spans="1:6" x14ac:dyDescent="0.2">
      <c r="A173" s="218"/>
      <c r="B173" s="218"/>
      <c r="C173" s="218"/>
      <c r="D173" s="218"/>
      <c r="E173" s="218"/>
      <c r="F173" s="218"/>
    </row>
    <row r="176" spans="1:6" x14ac:dyDescent="0.2">
      <c r="A176" s="216"/>
      <c r="B176" s="216"/>
      <c r="C176" s="216"/>
      <c r="D176" s="216"/>
      <c r="E176" s="216"/>
      <c r="F176" s="216"/>
    </row>
    <row r="177" spans="1:7" x14ac:dyDescent="0.2">
      <c r="A177" s="218"/>
      <c r="B177" s="218"/>
      <c r="C177" s="218"/>
      <c r="D177" s="217"/>
      <c r="E177" s="217"/>
      <c r="F177" s="217"/>
    </row>
    <row r="178" spans="1:7" x14ac:dyDescent="0.2">
      <c r="A178" s="218"/>
      <c r="B178" s="218"/>
      <c r="C178" s="218"/>
      <c r="D178" s="217"/>
      <c r="E178" s="217"/>
      <c r="F178" s="217"/>
    </row>
    <row r="182" spans="1:7" x14ac:dyDescent="0.2">
      <c r="A182" s="63"/>
      <c r="B182" s="63"/>
      <c r="C182" s="63"/>
      <c r="D182" s="63"/>
      <c r="E182" s="63"/>
      <c r="F182" s="63"/>
    </row>
    <row r="183" spans="1:7" x14ac:dyDescent="0.2">
      <c r="A183" s="63"/>
      <c r="B183" s="63"/>
      <c r="C183" s="63"/>
      <c r="D183" s="63"/>
      <c r="E183" s="63"/>
      <c r="F183" s="63"/>
    </row>
    <row r="184" spans="1:7" x14ac:dyDescent="0.2">
      <c r="A184" s="63"/>
      <c r="B184" s="63"/>
      <c r="C184" s="63"/>
      <c r="D184" s="63"/>
      <c r="E184" s="63"/>
      <c r="F184" s="63"/>
    </row>
    <row r="185" spans="1:7" x14ac:dyDescent="0.2">
      <c r="A185" s="1"/>
      <c r="B185" s="53"/>
      <c r="C185" s="1"/>
      <c r="D185" s="1"/>
      <c r="E185" s="1"/>
      <c r="F185" s="1"/>
    </row>
    <row r="186" spans="1:7" x14ac:dyDescent="0.2">
      <c r="A186" s="36"/>
      <c r="B186" s="51"/>
      <c r="C186" s="37"/>
      <c r="D186" s="37"/>
      <c r="E186" s="52"/>
      <c r="F186" s="37"/>
      <c r="G186" s="65"/>
    </row>
    <row r="187" spans="1:7" x14ac:dyDescent="0.2">
      <c r="A187" s="36"/>
      <c r="B187" s="51"/>
      <c r="C187" s="37"/>
      <c r="D187" s="37"/>
      <c r="E187" s="52"/>
      <c r="F187" s="37"/>
      <c r="G187" s="201"/>
    </row>
    <row r="188" spans="1:7" x14ac:dyDescent="0.2">
      <c r="A188" s="36"/>
      <c r="B188" s="51"/>
      <c r="C188" s="37"/>
      <c r="D188" s="37"/>
      <c r="E188" s="52"/>
      <c r="F188" s="37"/>
    </row>
    <row r="189" spans="1:7" x14ac:dyDescent="0.2">
      <c r="A189" s="36"/>
      <c r="B189" s="51"/>
      <c r="C189" s="37"/>
      <c r="D189" s="37"/>
      <c r="E189" s="52"/>
      <c r="F189" s="37"/>
    </row>
    <row r="190" spans="1:7" x14ac:dyDescent="0.2">
      <c r="A190" s="36"/>
      <c r="B190" s="51"/>
      <c r="C190" s="37"/>
      <c r="D190" s="37"/>
      <c r="E190" s="52"/>
      <c r="F190" s="37"/>
    </row>
    <row r="191" spans="1:7" x14ac:dyDescent="0.2">
      <c r="A191" s="36"/>
      <c r="B191" s="51"/>
      <c r="C191" s="37"/>
      <c r="D191" s="37"/>
      <c r="E191" s="52"/>
      <c r="F191" s="37"/>
      <c r="G191" s="201"/>
    </row>
    <row r="192" spans="1:7" x14ac:dyDescent="0.2">
      <c r="A192" s="36"/>
      <c r="B192" s="51"/>
      <c r="C192" s="37"/>
      <c r="D192" s="37"/>
      <c r="E192" s="52"/>
      <c r="F192" s="37"/>
    </row>
    <row r="193" spans="1:7" x14ac:dyDescent="0.2">
      <c r="A193" s="36"/>
      <c r="B193" s="51"/>
      <c r="C193" s="37"/>
      <c r="D193" s="37"/>
      <c r="E193" s="52"/>
      <c r="F193" s="37"/>
    </row>
    <row r="194" spans="1:7" x14ac:dyDescent="0.2">
      <c r="A194" s="36"/>
      <c r="B194" s="51"/>
      <c r="C194" s="37"/>
      <c r="D194" s="37"/>
      <c r="E194" s="52"/>
      <c r="F194" s="37"/>
      <c r="G194" s="201"/>
    </row>
    <row r="195" spans="1:7" x14ac:dyDescent="0.2">
      <c r="A195" s="36"/>
      <c r="B195" s="51"/>
      <c r="C195" s="37"/>
      <c r="D195" s="37"/>
      <c r="E195" s="52"/>
      <c r="F195" s="37"/>
    </row>
    <row r="196" spans="1:7" x14ac:dyDescent="0.2">
      <c r="A196" s="36"/>
      <c r="B196" s="51"/>
      <c r="C196" s="37"/>
      <c r="D196" s="37"/>
      <c r="E196" s="52"/>
      <c r="F196" s="37"/>
    </row>
    <row r="197" spans="1:7" x14ac:dyDescent="0.2">
      <c r="A197" s="36"/>
      <c r="B197" s="51"/>
      <c r="C197" s="37"/>
      <c r="D197" s="37"/>
      <c r="E197" s="52"/>
      <c r="F197" s="37"/>
    </row>
    <row r="198" spans="1:7" x14ac:dyDescent="0.2">
      <c r="A198" s="36"/>
      <c r="B198" s="51"/>
      <c r="C198" s="37"/>
      <c r="D198" s="37"/>
      <c r="E198" s="52"/>
      <c r="F198" s="37"/>
    </row>
    <row r="199" spans="1:7" x14ac:dyDescent="0.2">
      <c r="A199" s="36"/>
      <c r="B199" s="51"/>
      <c r="C199" s="37"/>
      <c r="D199" s="37"/>
      <c r="E199" s="52"/>
      <c r="F199" s="37"/>
    </row>
    <row r="200" spans="1:7" x14ac:dyDescent="0.2">
      <c r="A200" s="36"/>
      <c r="B200" s="51"/>
      <c r="C200" s="37"/>
      <c r="D200" s="37"/>
      <c r="E200" s="52"/>
      <c r="F200" s="37"/>
    </row>
    <row r="201" spans="1:7" x14ac:dyDescent="0.2">
      <c r="A201" s="36"/>
      <c r="B201" s="51"/>
      <c r="C201" s="37"/>
      <c r="D201" s="37"/>
      <c r="E201" s="52"/>
      <c r="F201" s="37"/>
    </row>
    <row r="202" spans="1:7" x14ac:dyDescent="0.2">
      <c r="A202" s="36"/>
      <c r="B202" s="51"/>
      <c r="C202" s="37"/>
      <c r="D202" s="37"/>
      <c r="E202" s="52"/>
      <c r="F202" s="37"/>
      <c r="G202" s="65"/>
    </row>
    <row r="203" spans="1:7" x14ac:dyDescent="0.2">
      <c r="A203" s="36"/>
      <c r="B203" s="51"/>
      <c r="C203" s="37"/>
      <c r="D203" s="37"/>
      <c r="E203" s="52"/>
      <c r="F203" s="37"/>
      <c r="G203" s="201"/>
    </row>
    <row r="204" spans="1:7" x14ac:dyDescent="0.2">
      <c r="A204" s="36"/>
      <c r="B204" s="51"/>
      <c r="C204" s="37"/>
      <c r="D204" s="37"/>
      <c r="E204" s="52"/>
      <c r="F204" s="37"/>
      <c r="G204" s="65"/>
    </row>
    <row r="205" spans="1:7" x14ac:dyDescent="0.2">
      <c r="A205" s="36"/>
      <c r="B205" s="51"/>
      <c r="C205" s="37"/>
      <c r="D205" s="37"/>
      <c r="E205" s="52"/>
      <c r="F205" s="37"/>
      <c r="G205" s="201"/>
    </row>
    <row r="206" spans="1:7" x14ac:dyDescent="0.2">
      <c r="A206" s="36"/>
      <c r="B206" s="51"/>
      <c r="C206" s="37"/>
      <c r="D206" s="37"/>
      <c r="E206" s="52"/>
      <c r="F206" s="37"/>
    </row>
    <row r="207" spans="1:7" x14ac:dyDescent="0.2">
      <c r="A207" s="36"/>
      <c r="B207" s="51"/>
      <c r="C207" s="37"/>
      <c r="D207" s="37"/>
      <c r="E207" s="52"/>
      <c r="F207" s="37"/>
    </row>
    <row r="208" spans="1:7" x14ac:dyDescent="0.2">
      <c r="A208" s="36"/>
      <c r="B208" s="51"/>
      <c r="C208" s="37"/>
      <c r="D208" s="37"/>
      <c r="E208" s="52"/>
      <c r="F208" s="37"/>
      <c r="G208" s="65"/>
    </row>
    <row r="209" spans="1:7" x14ac:dyDescent="0.2">
      <c r="A209" s="36"/>
      <c r="B209" s="51"/>
      <c r="C209" s="37"/>
      <c r="D209" s="37"/>
      <c r="E209" s="52"/>
      <c r="F209" s="37"/>
      <c r="G209" s="201"/>
    </row>
    <row r="210" spans="1:7" x14ac:dyDescent="0.2">
      <c r="A210" s="36"/>
      <c r="B210" s="51"/>
      <c r="C210" s="37"/>
      <c r="D210" s="37"/>
      <c r="E210" s="52"/>
      <c r="F210" s="37"/>
      <c r="G210" s="65"/>
    </row>
    <row r="211" spans="1:7" x14ac:dyDescent="0.2">
      <c r="A211" s="36"/>
      <c r="B211" s="51"/>
      <c r="C211" s="37"/>
      <c r="D211" s="37"/>
      <c r="E211" s="52"/>
      <c r="F211" s="37"/>
      <c r="G211" s="201"/>
    </row>
    <row r="212" spans="1:7" x14ac:dyDescent="0.2">
      <c r="A212" s="36"/>
      <c r="B212" s="51"/>
      <c r="C212" s="37"/>
      <c r="D212" s="37"/>
      <c r="E212" s="52"/>
      <c r="F212" s="37"/>
    </row>
    <row r="213" spans="1:7" x14ac:dyDescent="0.2">
      <c r="A213" s="36"/>
      <c r="B213" s="51"/>
      <c r="C213" s="37"/>
      <c r="D213" s="37"/>
      <c r="E213" s="52"/>
      <c r="F213" s="37"/>
    </row>
    <row r="214" spans="1:7" x14ac:dyDescent="0.2">
      <c r="A214" s="36"/>
      <c r="B214" s="51"/>
      <c r="C214" s="37"/>
      <c r="D214" s="37"/>
      <c r="E214" s="52"/>
      <c r="F214" s="37"/>
    </row>
    <row r="215" spans="1:7" x14ac:dyDescent="0.2">
      <c r="A215" s="36"/>
      <c r="B215" s="51"/>
      <c r="C215" s="37"/>
      <c r="D215" s="37"/>
      <c r="E215" s="52"/>
      <c r="F215" s="37"/>
      <c r="G215" s="65"/>
    </row>
    <row r="216" spans="1:7" x14ac:dyDescent="0.2">
      <c r="A216" s="36"/>
      <c r="B216" s="51"/>
      <c r="C216" s="37"/>
      <c r="D216" s="37"/>
      <c r="E216" s="52"/>
      <c r="F216" s="37"/>
      <c r="G216" s="201"/>
    </row>
    <row r="217" spans="1:7" x14ac:dyDescent="0.2">
      <c r="A217" s="36"/>
      <c r="B217" s="51"/>
      <c r="C217" s="37"/>
      <c r="D217" s="37"/>
      <c r="E217" s="52"/>
      <c r="F217" s="37"/>
    </row>
    <row r="218" spans="1:7" x14ac:dyDescent="0.2">
      <c r="A218" s="36"/>
      <c r="B218" s="51"/>
      <c r="C218" s="37"/>
      <c r="D218" s="37"/>
      <c r="E218" s="52"/>
      <c r="F218" s="37"/>
    </row>
    <row r="219" spans="1:7" x14ac:dyDescent="0.2">
      <c r="A219" s="36"/>
      <c r="B219" s="51"/>
      <c r="C219" s="37"/>
      <c r="D219" s="37"/>
      <c r="E219" s="52"/>
      <c r="F219" s="37"/>
    </row>
    <row r="220" spans="1:7" x14ac:dyDescent="0.2">
      <c r="A220" s="36"/>
      <c r="B220" s="51"/>
      <c r="C220" s="37"/>
      <c r="D220" s="37"/>
      <c r="E220" s="52"/>
      <c r="F220" s="37"/>
    </row>
    <row r="221" spans="1:7" x14ac:dyDescent="0.2">
      <c r="A221" s="36"/>
      <c r="B221" s="51"/>
      <c r="C221" s="37"/>
      <c r="D221" s="37"/>
      <c r="E221" s="52"/>
      <c r="F221" s="37"/>
    </row>
    <row r="222" spans="1:7" x14ac:dyDescent="0.2">
      <c r="A222" s="36"/>
      <c r="B222" s="51"/>
      <c r="C222" s="37"/>
      <c r="D222" s="37"/>
      <c r="E222" s="52"/>
      <c r="F222" s="37"/>
    </row>
    <row r="223" spans="1:7" x14ac:dyDescent="0.2">
      <c r="A223" s="36"/>
      <c r="B223" s="51"/>
      <c r="C223" s="37"/>
      <c r="D223" s="37"/>
      <c r="E223" s="52"/>
      <c r="F223" s="37"/>
    </row>
    <row r="224" spans="1:7" x14ac:dyDescent="0.2">
      <c r="A224" s="36"/>
      <c r="B224" s="51"/>
      <c r="C224" s="37"/>
      <c r="D224" s="37"/>
      <c r="E224" s="52"/>
      <c r="F224" s="37"/>
      <c r="G224" s="65"/>
    </row>
    <row r="225" spans="1:7" x14ac:dyDescent="0.2">
      <c r="A225" s="36"/>
      <c r="B225" s="51"/>
      <c r="C225" s="37"/>
      <c r="D225" s="37"/>
      <c r="E225" s="52"/>
      <c r="F225" s="37"/>
      <c r="G225" s="201"/>
    </row>
    <row r="226" spans="1:7" x14ac:dyDescent="0.2">
      <c r="A226" s="36"/>
      <c r="B226" s="51"/>
      <c r="C226" s="37"/>
      <c r="D226" s="37"/>
      <c r="E226" s="52"/>
      <c r="F226" s="37"/>
    </row>
    <row r="227" spans="1:7" x14ac:dyDescent="0.2">
      <c r="A227" s="36"/>
      <c r="B227" s="51"/>
      <c r="C227" s="37"/>
      <c r="D227" s="37"/>
      <c r="E227" s="52"/>
      <c r="F227" s="37"/>
    </row>
    <row r="228" spans="1:7" x14ac:dyDescent="0.2">
      <c r="A228" s="36"/>
      <c r="B228" s="51"/>
      <c r="C228" s="37"/>
      <c r="D228" s="37"/>
      <c r="E228" s="52"/>
      <c r="F228" s="37"/>
    </row>
    <row r="229" spans="1:7" x14ac:dyDescent="0.2">
      <c r="A229" s="36"/>
      <c r="B229" s="51"/>
      <c r="C229" s="37"/>
      <c r="D229" s="37"/>
      <c r="E229" s="52"/>
      <c r="F229" s="37"/>
    </row>
    <row r="230" spans="1:7" x14ac:dyDescent="0.2">
      <c r="A230" s="36"/>
      <c r="B230" s="51"/>
      <c r="C230" s="37"/>
      <c r="D230" s="37"/>
      <c r="E230" s="52"/>
      <c r="F230" s="37"/>
    </row>
    <row r="231" spans="1:7" x14ac:dyDescent="0.2">
      <c r="A231" s="36"/>
      <c r="B231" s="51"/>
      <c r="C231" s="37"/>
      <c r="D231" s="37"/>
      <c r="E231" s="52"/>
      <c r="F231" s="37"/>
    </row>
    <row r="232" spans="1:7" x14ac:dyDescent="0.2">
      <c r="A232" s="36"/>
      <c r="B232" s="51"/>
      <c r="C232" s="37"/>
      <c r="D232" s="37"/>
      <c r="E232" s="52"/>
      <c r="F232" s="37"/>
      <c r="G232" s="65"/>
    </row>
    <row r="233" spans="1:7" x14ac:dyDescent="0.2">
      <c r="A233" s="36"/>
      <c r="B233" s="51"/>
      <c r="C233" s="37"/>
      <c r="D233" s="37"/>
      <c r="E233" s="52"/>
      <c r="F233" s="37"/>
      <c r="G233" s="201"/>
    </row>
    <row r="234" spans="1:7" x14ac:dyDescent="0.2">
      <c r="A234" s="36"/>
      <c r="B234" s="51"/>
      <c r="C234" s="37"/>
      <c r="D234" s="37"/>
      <c r="E234" s="52"/>
      <c r="F234" s="37"/>
    </row>
    <row r="235" spans="1:7" x14ac:dyDescent="0.2">
      <c r="A235" s="36"/>
      <c r="B235" s="51"/>
      <c r="C235" s="37"/>
      <c r="D235" s="37"/>
      <c r="E235" s="52"/>
      <c r="F235" s="37"/>
    </row>
    <row r="236" spans="1:7" x14ac:dyDescent="0.2">
      <c r="A236" s="36"/>
      <c r="B236" s="51"/>
      <c r="C236" s="37"/>
      <c r="D236" s="37"/>
      <c r="E236" s="52"/>
      <c r="F236" s="37"/>
      <c r="G236" s="65"/>
    </row>
    <row r="237" spans="1:7" x14ac:dyDescent="0.2">
      <c r="A237" s="36"/>
      <c r="B237" s="51"/>
      <c r="C237" s="37"/>
      <c r="D237" s="37"/>
      <c r="E237" s="52"/>
      <c r="F237" s="37"/>
      <c r="G237" s="201"/>
    </row>
    <row r="238" spans="1:7" x14ac:dyDescent="0.2">
      <c r="A238" s="36"/>
      <c r="B238" s="51"/>
      <c r="C238" s="37"/>
      <c r="D238" s="37"/>
      <c r="E238" s="52"/>
      <c r="F238" s="37"/>
      <c r="G238" s="65"/>
    </row>
    <row r="239" spans="1:7" x14ac:dyDescent="0.2">
      <c r="A239" s="36"/>
      <c r="B239" s="51"/>
      <c r="C239" s="37"/>
      <c r="D239" s="37"/>
      <c r="E239" s="52"/>
      <c r="F239" s="37"/>
      <c r="G239" s="201"/>
    </row>
    <row r="240" spans="1:7" x14ac:dyDescent="0.2">
      <c r="A240" s="36"/>
      <c r="B240" s="51"/>
      <c r="C240" s="37"/>
      <c r="D240" s="37"/>
      <c r="E240" s="52"/>
      <c r="F240" s="37"/>
    </row>
    <row r="241" spans="1:7" x14ac:dyDescent="0.2">
      <c r="A241" s="36"/>
      <c r="B241" s="51"/>
      <c r="C241" s="37"/>
      <c r="D241" s="37"/>
      <c r="E241" s="52"/>
      <c r="F241" s="37"/>
    </row>
    <row r="242" spans="1:7" x14ac:dyDescent="0.2">
      <c r="A242" s="36"/>
      <c r="B242" s="51"/>
      <c r="C242" s="37"/>
      <c r="D242" s="37"/>
      <c r="E242" s="52"/>
      <c r="F242" s="37"/>
    </row>
    <row r="243" spans="1:7" x14ac:dyDescent="0.2">
      <c r="A243" s="36"/>
      <c r="B243" s="51"/>
      <c r="C243" s="37"/>
      <c r="D243" s="37"/>
      <c r="E243" s="52"/>
      <c r="F243" s="37"/>
      <c r="G243" s="65"/>
    </row>
    <row r="244" spans="1:7" x14ac:dyDescent="0.2">
      <c r="A244" s="36"/>
      <c r="B244" s="51"/>
      <c r="C244" s="37"/>
      <c r="D244" s="37"/>
      <c r="E244" s="52"/>
      <c r="F244" s="37"/>
      <c r="G244" s="201"/>
    </row>
    <row r="245" spans="1:7" x14ac:dyDescent="0.2">
      <c r="A245" s="36"/>
      <c r="B245" s="51"/>
      <c r="C245" s="37"/>
      <c r="D245" s="37"/>
      <c r="E245" s="52"/>
      <c r="F245" s="37"/>
    </row>
    <row r="246" spans="1:7" x14ac:dyDescent="0.2">
      <c r="A246" s="36"/>
      <c r="B246" s="51"/>
      <c r="C246" s="37"/>
      <c r="D246" s="37"/>
      <c r="E246" s="52"/>
      <c r="F246" s="37"/>
    </row>
    <row r="248" spans="1:7" x14ac:dyDescent="0.2">
      <c r="E248" s="69"/>
      <c r="F248" s="69"/>
    </row>
    <row r="249" spans="1:7" x14ac:dyDescent="0.2">
      <c r="A249" s="36"/>
      <c r="B249" s="37"/>
      <c r="C249" s="200"/>
    </row>
    <row r="250" spans="1:7" x14ac:dyDescent="0.2">
      <c r="A250" s="36"/>
      <c r="B250" s="37"/>
      <c r="C250" s="200"/>
    </row>
    <row r="251" spans="1:7" x14ac:dyDescent="0.2">
      <c r="A251" s="36"/>
      <c r="B251" s="37"/>
      <c r="C251" s="200"/>
    </row>
    <row r="252" spans="1:7" x14ac:dyDescent="0.2">
      <c r="A252" s="36"/>
      <c r="B252" s="37"/>
      <c r="C252" s="200"/>
    </row>
    <row r="253" spans="1:7" x14ac:dyDescent="0.2">
      <c r="A253" s="36"/>
      <c r="B253" s="37"/>
      <c r="C253" s="200"/>
    </row>
    <row r="254" spans="1:7" x14ac:dyDescent="0.2">
      <c r="A254" s="36"/>
      <c r="B254" s="37"/>
      <c r="C254" s="200"/>
    </row>
    <row r="255" spans="1:7" x14ac:dyDescent="0.2">
      <c r="A255" s="36"/>
      <c r="B255" s="37"/>
      <c r="C255" s="37"/>
    </row>
    <row r="256" spans="1:7" x14ac:dyDescent="0.2">
      <c r="A256" s="36"/>
      <c r="B256" s="37"/>
      <c r="C256" s="37"/>
    </row>
    <row r="257" spans="1:7" x14ac:dyDescent="0.2">
      <c r="A257" s="36"/>
      <c r="B257" s="37"/>
      <c r="C257" s="200"/>
    </row>
    <row r="258" spans="1:7" x14ac:dyDescent="0.2">
      <c r="A258" s="36"/>
      <c r="B258" s="37"/>
      <c r="C258" s="200"/>
    </row>
    <row r="260" spans="1:7" x14ac:dyDescent="0.2">
      <c r="A260" s="36"/>
      <c r="B260" s="37"/>
      <c r="C260" s="37"/>
      <c r="D260" s="218"/>
      <c r="E260" s="218"/>
      <c r="F260" s="218"/>
    </row>
    <row r="261" spans="1:7" x14ac:dyDescent="0.2">
      <c r="A261" s="218"/>
      <c r="B261" s="218"/>
      <c r="C261" s="218"/>
      <c r="D261" s="218"/>
      <c r="E261" s="218"/>
      <c r="F261" s="218"/>
    </row>
    <row r="262" spans="1:7" x14ac:dyDescent="0.2">
      <c r="A262" s="218"/>
      <c r="B262" s="218"/>
      <c r="C262" s="218"/>
      <c r="D262" s="218"/>
      <c r="E262" s="218"/>
      <c r="F262" s="218"/>
    </row>
    <row r="266" spans="1:7" x14ac:dyDescent="0.2">
      <c r="A266" s="63"/>
      <c r="B266" s="63"/>
      <c r="C266" s="63"/>
      <c r="D266" s="63"/>
      <c r="E266" s="63"/>
      <c r="F266" s="63"/>
    </row>
    <row r="267" spans="1:7" x14ac:dyDescent="0.2">
      <c r="A267" s="63"/>
      <c r="B267" s="63"/>
      <c r="C267" s="63"/>
      <c r="D267" s="63"/>
      <c r="E267" s="63"/>
      <c r="F267" s="63"/>
    </row>
    <row r="268" spans="1:7" x14ac:dyDescent="0.2">
      <c r="A268" s="63"/>
      <c r="B268" s="63"/>
      <c r="C268" s="63"/>
      <c r="D268" s="63"/>
      <c r="E268" s="63"/>
      <c r="F268" s="63"/>
    </row>
    <row r="269" spans="1:7" x14ac:dyDescent="0.2">
      <c r="A269" s="1"/>
      <c r="B269" s="53"/>
      <c r="C269" s="1"/>
      <c r="D269" s="1"/>
      <c r="E269" s="1"/>
      <c r="F269" s="1"/>
    </row>
    <row r="270" spans="1:7" x14ac:dyDescent="0.2">
      <c r="A270" s="36"/>
      <c r="B270" s="140"/>
      <c r="C270" s="80"/>
      <c r="D270" s="80"/>
      <c r="E270" s="141"/>
      <c r="F270" s="80"/>
      <c r="G270" s="65"/>
    </row>
    <row r="271" spans="1:7" x14ac:dyDescent="0.2">
      <c r="A271" s="36"/>
      <c r="B271" s="140"/>
      <c r="C271" s="80"/>
      <c r="D271" s="80"/>
      <c r="E271" s="141"/>
      <c r="F271" s="80"/>
      <c r="G271" s="201"/>
    </row>
    <row r="272" spans="1:7" x14ac:dyDescent="0.2">
      <c r="A272" s="36"/>
      <c r="B272" s="140"/>
      <c r="C272" s="80"/>
      <c r="D272" s="80"/>
      <c r="E272" s="141"/>
      <c r="F272" s="80"/>
    </row>
    <row r="273" spans="1:7" x14ac:dyDescent="0.2">
      <c r="A273" s="36"/>
      <c r="B273" s="140"/>
      <c r="C273" s="80"/>
      <c r="D273" s="80"/>
      <c r="E273" s="141"/>
      <c r="F273" s="80"/>
    </row>
    <row r="274" spans="1:7" x14ac:dyDescent="0.2">
      <c r="A274" s="36"/>
      <c r="B274" s="140"/>
      <c r="C274" s="80"/>
      <c r="D274" s="80"/>
      <c r="E274" s="141"/>
      <c r="F274" s="80"/>
    </row>
    <row r="275" spans="1:7" x14ac:dyDescent="0.2">
      <c r="A275" s="36"/>
      <c r="B275" s="140"/>
      <c r="C275" s="80"/>
      <c r="D275" s="80"/>
      <c r="E275" s="141"/>
      <c r="F275" s="80"/>
      <c r="G275" s="201"/>
    </row>
    <row r="276" spans="1:7" x14ac:dyDescent="0.2">
      <c r="A276" s="36"/>
      <c r="B276" s="140"/>
      <c r="C276" s="80"/>
      <c r="D276" s="80"/>
      <c r="E276" s="141"/>
      <c r="F276" s="80"/>
    </row>
    <row r="277" spans="1:7" x14ac:dyDescent="0.2">
      <c r="A277" s="36"/>
      <c r="B277" s="140"/>
      <c r="C277" s="80"/>
      <c r="D277" s="80"/>
      <c r="E277" s="141"/>
      <c r="F277" s="80"/>
    </row>
    <row r="278" spans="1:7" x14ac:dyDescent="0.2">
      <c r="A278" s="36"/>
      <c r="B278" s="140"/>
      <c r="C278" s="80"/>
      <c r="D278" s="80"/>
      <c r="E278" s="141"/>
      <c r="F278" s="80"/>
      <c r="G278" s="201"/>
    </row>
    <row r="279" spans="1:7" x14ac:dyDescent="0.2">
      <c r="A279" s="36"/>
      <c r="B279" s="140"/>
      <c r="C279" s="80"/>
      <c r="D279" s="80"/>
      <c r="E279" s="141"/>
      <c r="F279" s="80"/>
    </row>
    <row r="280" spans="1:7" x14ac:dyDescent="0.2">
      <c r="A280" s="36"/>
      <c r="B280" s="140"/>
      <c r="C280" s="80"/>
      <c r="D280" s="80"/>
      <c r="E280" s="141"/>
      <c r="F280" s="80"/>
    </row>
    <row r="281" spans="1:7" x14ac:dyDescent="0.2">
      <c r="A281" s="36"/>
      <c r="B281" s="140"/>
      <c r="C281" s="80"/>
      <c r="D281" s="80"/>
      <c r="E281" s="141"/>
      <c r="F281" s="80"/>
    </row>
    <row r="282" spans="1:7" x14ac:dyDescent="0.2">
      <c r="A282" s="36"/>
      <c r="B282" s="140"/>
      <c r="C282" s="80"/>
      <c r="D282" s="80"/>
      <c r="E282" s="141"/>
      <c r="F282" s="80"/>
    </row>
    <row r="283" spans="1:7" x14ac:dyDescent="0.2">
      <c r="A283" s="36"/>
      <c r="B283" s="140"/>
      <c r="C283" s="80"/>
      <c r="D283" s="80"/>
      <c r="E283" s="141"/>
      <c r="F283" s="80"/>
    </row>
    <row r="284" spans="1:7" x14ac:dyDescent="0.2">
      <c r="A284" s="36"/>
      <c r="B284" s="140"/>
      <c r="C284" s="80"/>
      <c r="D284" s="80"/>
      <c r="E284" s="141"/>
      <c r="F284" s="80"/>
    </row>
    <row r="285" spans="1:7" x14ac:dyDescent="0.2">
      <c r="A285" s="36"/>
      <c r="B285" s="140"/>
      <c r="C285" s="80"/>
      <c r="D285" s="80"/>
      <c r="E285" s="141"/>
      <c r="F285" s="80"/>
    </row>
    <row r="286" spans="1:7" x14ac:dyDescent="0.2">
      <c r="A286" s="36"/>
      <c r="B286" s="140"/>
      <c r="C286" s="80"/>
      <c r="D286" s="80"/>
      <c r="E286" s="141"/>
      <c r="F286" s="80"/>
      <c r="G286" s="65"/>
    </row>
    <row r="287" spans="1:7" x14ac:dyDescent="0.2">
      <c r="A287" s="36"/>
      <c r="B287" s="140"/>
      <c r="C287" s="80"/>
      <c r="D287" s="80"/>
      <c r="E287" s="141"/>
      <c r="F287" s="80"/>
      <c r="G287" s="201"/>
    </row>
    <row r="288" spans="1:7" x14ac:dyDescent="0.2">
      <c r="A288" s="36"/>
      <c r="B288" s="140"/>
      <c r="C288" s="80"/>
      <c r="D288" s="80"/>
      <c r="E288" s="141"/>
      <c r="F288" s="80"/>
      <c r="G288" s="65"/>
    </row>
    <row r="289" spans="1:7" x14ac:dyDescent="0.2">
      <c r="A289" s="36"/>
      <c r="B289" s="140"/>
      <c r="C289" s="80"/>
      <c r="D289" s="80"/>
      <c r="E289" s="141"/>
      <c r="F289" s="80"/>
      <c r="G289" s="201"/>
    </row>
    <row r="290" spans="1:7" x14ac:dyDescent="0.2">
      <c r="A290" s="36"/>
      <c r="B290" s="140"/>
      <c r="C290" s="80"/>
      <c r="D290" s="80"/>
      <c r="E290" s="141"/>
      <c r="F290" s="80"/>
    </row>
    <row r="291" spans="1:7" x14ac:dyDescent="0.2">
      <c r="A291" s="36"/>
      <c r="B291" s="140"/>
      <c r="C291" s="80"/>
      <c r="D291" s="80"/>
      <c r="E291" s="141"/>
      <c r="F291" s="80"/>
    </row>
    <row r="292" spans="1:7" x14ac:dyDescent="0.2">
      <c r="A292" s="36"/>
      <c r="B292" s="140"/>
      <c r="C292" s="80"/>
      <c r="D292" s="80"/>
      <c r="E292" s="141"/>
      <c r="F292" s="80"/>
      <c r="G292" s="65"/>
    </row>
    <row r="293" spans="1:7" x14ac:dyDescent="0.2">
      <c r="A293" s="36"/>
      <c r="B293" s="140"/>
      <c r="C293" s="80"/>
      <c r="D293" s="80"/>
      <c r="E293" s="141"/>
      <c r="F293" s="80"/>
      <c r="G293" s="201"/>
    </row>
    <row r="294" spans="1:7" x14ac:dyDescent="0.2">
      <c r="A294" s="36"/>
      <c r="B294" s="140"/>
      <c r="C294" s="80"/>
      <c r="D294" s="80"/>
      <c r="E294" s="141"/>
      <c r="F294" s="80"/>
      <c r="G294" s="65"/>
    </row>
    <row r="295" spans="1:7" x14ac:dyDescent="0.2">
      <c r="A295" s="36"/>
      <c r="B295" s="140"/>
      <c r="C295" s="80"/>
      <c r="D295" s="80"/>
      <c r="E295" s="141"/>
      <c r="F295" s="80"/>
      <c r="G295" s="201"/>
    </row>
    <row r="296" spans="1:7" x14ac:dyDescent="0.2">
      <c r="A296" s="36"/>
      <c r="B296" s="140"/>
      <c r="C296" s="80"/>
      <c r="D296" s="80"/>
      <c r="E296" s="141"/>
      <c r="F296" s="80"/>
    </row>
    <row r="297" spans="1:7" x14ac:dyDescent="0.2">
      <c r="A297" s="36"/>
      <c r="B297" s="140"/>
      <c r="C297" s="80"/>
      <c r="D297" s="80"/>
      <c r="E297" s="141"/>
      <c r="F297" s="80"/>
    </row>
    <row r="298" spans="1:7" x14ac:dyDescent="0.2">
      <c r="A298" s="36"/>
      <c r="B298" s="140"/>
      <c r="C298" s="80"/>
      <c r="D298" s="80"/>
      <c r="E298" s="141"/>
      <c r="F298" s="80"/>
    </row>
    <row r="299" spans="1:7" x14ac:dyDescent="0.2">
      <c r="A299" s="36"/>
      <c r="B299" s="140"/>
      <c r="C299" s="80"/>
      <c r="D299" s="80"/>
      <c r="E299" s="141"/>
      <c r="F299" s="80"/>
      <c r="G299" s="65"/>
    </row>
    <row r="300" spans="1:7" x14ac:dyDescent="0.2">
      <c r="A300" s="36"/>
      <c r="B300" s="140"/>
      <c r="C300" s="80"/>
      <c r="D300" s="80"/>
      <c r="E300" s="141"/>
      <c r="F300" s="80"/>
      <c r="G300" s="201"/>
    </row>
    <row r="301" spans="1:7" x14ac:dyDescent="0.2">
      <c r="A301" s="36"/>
      <c r="B301" s="140"/>
      <c r="C301" s="80"/>
      <c r="D301" s="80"/>
      <c r="E301" s="141"/>
      <c r="F301" s="80"/>
    </row>
    <row r="302" spans="1:7" x14ac:dyDescent="0.2">
      <c r="A302" s="36"/>
      <c r="B302" s="140"/>
      <c r="C302" s="80"/>
      <c r="D302" s="80"/>
      <c r="E302" s="141"/>
      <c r="F302" s="80"/>
    </row>
    <row r="303" spans="1:7" x14ac:dyDescent="0.2">
      <c r="A303" s="36"/>
      <c r="B303" s="140"/>
      <c r="C303" s="80"/>
      <c r="D303" s="80"/>
      <c r="E303" s="141"/>
      <c r="F303" s="80"/>
    </row>
    <row r="304" spans="1:7" x14ac:dyDescent="0.2">
      <c r="A304" s="36"/>
      <c r="B304" s="140"/>
      <c r="C304" s="80"/>
      <c r="D304" s="80"/>
      <c r="E304" s="141"/>
      <c r="F304" s="80"/>
    </row>
    <row r="305" spans="1:7" x14ac:dyDescent="0.2">
      <c r="A305" s="36"/>
      <c r="B305" s="140"/>
      <c r="C305" s="80"/>
      <c r="D305" s="80"/>
      <c r="E305" s="141"/>
      <c r="F305" s="80"/>
    </row>
    <row r="306" spans="1:7" x14ac:dyDescent="0.2">
      <c r="A306" s="36"/>
      <c r="B306" s="140"/>
      <c r="C306" s="80"/>
      <c r="D306" s="80"/>
      <c r="E306" s="141"/>
      <c r="F306" s="80"/>
    </row>
    <row r="307" spans="1:7" x14ac:dyDescent="0.2">
      <c r="A307" s="36"/>
      <c r="B307" s="140"/>
      <c r="C307" s="80"/>
      <c r="D307" s="80"/>
      <c r="E307" s="141"/>
      <c r="F307" s="80"/>
    </row>
    <row r="308" spans="1:7" x14ac:dyDescent="0.2">
      <c r="A308" s="36"/>
      <c r="B308" s="140"/>
      <c r="C308" s="80"/>
      <c r="D308" s="80"/>
      <c r="E308" s="141"/>
      <c r="F308" s="80"/>
      <c r="G308" s="65"/>
    </row>
    <row r="309" spans="1:7" x14ac:dyDescent="0.2">
      <c r="A309" s="36"/>
      <c r="B309" s="140"/>
      <c r="C309" s="80"/>
      <c r="D309" s="80"/>
      <c r="E309" s="141"/>
      <c r="F309" s="80"/>
    </row>
    <row r="310" spans="1:7" x14ac:dyDescent="0.2">
      <c r="A310" s="36"/>
      <c r="B310" s="140"/>
      <c r="C310" s="80"/>
      <c r="D310" s="80"/>
      <c r="E310" s="141"/>
      <c r="F310" s="80"/>
    </row>
    <row r="311" spans="1:7" x14ac:dyDescent="0.2">
      <c r="A311" s="36"/>
      <c r="B311" s="140"/>
      <c r="C311" s="80"/>
      <c r="D311" s="80"/>
      <c r="E311" s="141"/>
      <c r="F311" s="80"/>
    </row>
    <row r="312" spans="1:7" x14ac:dyDescent="0.2">
      <c r="A312" s="36"/>
      <c r="B312" s="140"/>
      <c r="C312" s="80"/>
      <c r="D312" s="80"/>
      <c r="E312" s="141"/>
      <c r="F312" s="80"/>
    </row>
    <row r="313" spans="1:7" x14ac:dyDescent="0.2">
      <c r="A313" s="36"/>
      <c r="B313" s="140"/>
      <c r="C313" s="80"/>
      <c r="D313" s="80"/>
      <c r="E313" s="141"/>
      <c r="F313" s="80"/>
    </row>
    <row r="314" spans="1:7" x14ac:dyDescent="0.2">
      <c r="A314" s="36"/>
      <c r="B314" s="140"/>
      <c r="C314" s="80"/>
      <c r="D314" s="80"/>
      <c r="E314" s="141"/>
      <c r="F314" s="80"/>
      <c r="G314" s="65"/>
    </row>
    <row r="315" spans="1:7" x14ac:dyDescent="0.2">
      <c r="A315" s="36"/>
      <c r="B315" s="140"/>
      <c r="C315" s="80"/>
      <c r="D315" s="80"/>
      <c r="E315" s="141"/>
      <c r="F315" s="80"/>
      <c r="G315" s="201"/>
    </row>
    <row r="316" spans="1:7" x14ac:dyDescent="0.2">
      <c r="A316" s="36"/>
      <c r="B316" s="140"/>
      <c r="C316" s="80"/>
      <c r="D316" s="80"/>
      <c r="E316" s="141"/>
      <c r="F316" s="80"/>
    </row>
    <row r="317" spans="1:7" x14ac:dyDescent="0.2">
      <c r="A317" s="36"/>
      <c r="B317" s="140"/>
      <c r="C317" s="80"/>
      <c r="D317" s="80"/>
      <c r="E317" s="141"/>
      <c r="F317" s="80"/>
    </row>
    <row r="318" spans="1:7" x14ac:dyDescent="0.2">
      <c r="A318" s="36"/>
      <c r="B318" s="140"/>
      <c r="C318" s="80"/>
      <c r="D318" s="80"/>
      <c r="E318" s="141"/>
      <c r="F318" s="80"/>
      <c r="G318" s="65"/>
    </row>
    <row r="319" spans="1:7" x14ac:dyDescent="0.2">
      <c r="A319" s="36"/>
      <c r="B319" s="140"/>
      <c r="C319" s="202"/>
      <c r="D319" s="202"/>
      <c r="E319" s="203"/>
      <c r="F319" s="202"/>
      <c r="G319" s="201"/>
    </row>
    <row r="320" spans="1:7" x14ac:dyDescent="0.2">
      <c r="A320" s="36"/>
      <c r="B320" s="140"/>
      <c r="C320" s="80"/>
      <c r="D320" s="80"/>
      <c r="E320" s="141"/>
      <c r="F320" s="80"/>
    </row>
    <row r="321" spans="1:9" x14ac:dyDescent="0.2">
      <c r="A321" s="36"/>
      <c r="B321" s="140"/>
      <c r="C321" s="80"/>
      <c r="D321" s="80"/>
      <c r="E321" s="141"/>
      <c r="F321" s="80"/>
    </row>
    <row r="322" spans="1:9" x14ac:dyDescent="0.2">
      <c r="A322" s="36"/>
      <c r="B322" s="140"/>
      <c r="C322" s="80"/>
      <c r="D322" s="80"/>
      <c r="E322" s="141"/>
      <c r="F322" s="80"/>
    </row>
    <row r="323" spans="1:9" x14ac:dyDescent="0.2">
      <c r="A323" s="36"/>
      <c r="B323" s="140"/>
      <c r="C323" s="80"/>
      <c r="D323" s="80"/>
      <c r="E323" s="141"/>
      <c r="F323" s="80"/>
      <c r="G323" s="201"/>
    </row>
    <row r="324" spans="1:9" x14ac:dyDescent="0.2">
      <c r="A324" s="36"/>
      <c r="B324" s="140"/>
      <c r="C324" s="80"/>
      <c r="D324" s="80"/>
      <c r="E324" s="141"/>
      <c r="F324" s="80"/>
    </row>
    <row r="325" spans="1:9" x14ac:dyDescent="0.2">
      <c r="A325" s="36"/>
      <c r="B325" s="140"/>
      <c r="C325" s="80"/>
      <c r="D325" s="80"/>
      <c r="E325" s="141"/>
      <c r="F325" s="80"/>
    </row>
    <row r="326" spans="1:9" x14ac:dyDescent="0.2">
      <c r="A326" s="36"/>
      <c r="B326" s="140"/>
      <c r="C326" s="80"/>
      <c r="D326" s="80"/>
      <c r="E326" s="141"/>
      <c r="F326" s="80"/>
    </row>
    <row r="327" spans="1:9" x14ac:dyDescent="0.2">
      <c r="A327" s="36"/>
      <c r="B327" s="140"/>
      <c r="C327" s="202"/>
      <c r="D327" s="202"/>
      <c r="E327" s="203"/>
      <c r="F327" s="202"/>
    </row>
    <row r="328" spans="1:9" x14ac:dyDescent="0.2">
      <c r="A328" s="36"/>
      <c r="B328" s="140"/>
      <c r="C328" s="80"/>
      <c r="D328" s="80"/>
      <c r="E328" s="141"/>
      <c r="F328" s="80"/>
    </row>
    <row r="330" spans="1:9" x14ac:dyDescent="0.2">
      <c r="E330" s="69"/>
      <c r="F330" s="69"/>
    </row>
    <row r="331" spans="1:9" x14ac:dyDescent="0.2">
      <c r="A331" s="36"/>
      <c r="B331" s="37"/>
      <c r="C331" s="200"/>
    </row>
    <row r="332" spans="1:9" x14ac:dyDescent="0.2">
      <c r="A332" s="36"/>
      <c r="B332" s="37"/>
      <c r="C332" s="200"/>
    </row>
    <row r="333" spans="1:9" x14ac:dyDescent="0.2">
      <c r="A333" s="36"/>
      <c r="B333" s="37"/>
      <c r="C333" s="200"/>
    </row>
    <row r="334" spans="1:9" x14ac:dyDescent="0.2">
      <c r="A334" s="36"/>
      <c r="B334" s="37"/>
      <c r="C334" s="200"/>
      <c r="I334" s="201"/>
    </row>
    <row r="335" spans="1:9" x14ac:dyDescent="0.2">
      <c r="A335" s="36"/>
      <c r="B335" s="37"/>
      <c r="C335" s="200"/>
      <c r="I335" s="201"/>
    </row>
    <row r="336" spans="1:9" x14ac:dyDescent="0.2">
      <c r="A336" s="36"/>
      <c r="B336" s="37"/>
      <c r="C336" s="200"/>
      <c r="I336" s="125"/>
    </row>
    <row r="337" spans="1:6" x14ac:dyDescent="0.2">
      <c r="A337" s="36"/>
      <c r="B337" s="37"/>
      <c r="C337" s="37"/>
    </row>
    <row r="338" spans="1:6" x14ac:dyDescent="0.2">
      <c r="A338" s="36"/>
      <c r="B338" s="37"/>
      <c r="C338" s="37"/>
    </row>
    <row r="339" spans="1:6" x14ac:dyDescent="0.2">
      <c r="A339" s="36"/>
      <c r="B339" s="37"/>
      <c r="C339" s="200"/>
    </row>
    <row r="340" spans="1:6" x14ac:dyDescent="0.2">
      <c r="A340" s="36"/>
      <c r="B340" s="37"/>
      <c r="C340" s="200"/>
    </row>
    <row r="342" spans="1:6" x14ac:dyDescent="0.2">
      <c r="A342" s="36"/>
      <c r="B342" s="37"/>
      <c r="C342" s="37"/>
      <c r="D342" s="218"/>
      <c r="E342" s="218"/>
      <c r="F342" s="218"/>
    </row>
    <row r="343" spans="1:6" x14ac:dyDescent="0.2">
      <c r="A343" s="218"/>
      <c r="B343" s="218"/>
      <c r="C343" s="218"/>
      <c r="D343" s="218"/>
      <c r="E343" s="218"/>
      <c r="F343" s="218"/>
    </row>
    <row r="344" spans="1:6" x14ac:dyDescent="0.2">
      <c r="A344" s="218"/>
      <c r="B344" s="218"/>
      <c r="C344" s="218"/>
      <c r="D344" s="218"/>
      <c r="E344" s="218"/>
      <c r="F344" s="218"/>
    </row>
    <row r="345" spans="1:6" x14ac:dyDescent="0.2">
      <c r="A345" s="36"/>
      <c r="B345" s="37"/>
      <c r="C345" s="37"/>
      <c r="D345" s="37"/>
      <c r="E345" s="36"/>
      <c r="F345" s="37"/>
    </row>
    <row r="346" spans="1:6" x14ac:dyDescent="0.2">
      <c r="A346" s="36"/>
      <c r="B346" s="37"/>
      <c r="C346" s="37"/>
      <c r="D346" s="37"/>
      <c r="E346" s="36"/>
      <c r="F346" s="37"/>
    </row>
    <row r="347" spans="1:6" x14ac:dyDescent="0.2">
      <c r="A347" s="216"/>
      <c r="B347" s="216"/>
      <c r="C347" s="216"/>
      <c r="D347" s="216"/>
      <c r="E347" s="216"/>
      <c r="F347" s="216"/>
    </row>
    <row r="348" spans="1:6" x14ac:dyDescent="0.2">
      <c r="A348" s="217"/>
      <c r="B348" s="217"/>
      <c r="C348" s="217"/>
      <c r="D348" s="217"/>
      <c r="E348" s="217"/>
      <c r="F348" s="217"/>
    </row>
    <row r="352" spans="1:6" x14ac:dyDescent="0.2">
      <c r="A352" s="63"/>
      <c r="B352" s="63"/>
      <c r="C352" s="63"/>
      <c r="D352" s="63"/>
      <c r="E352" s="63"/>
      <c r="F352" s="63"/>
    </row>
    <row r="353" spans="1:9" x14ac:dyDescent="0.2">
      <c r="A353" s="63"/>
      <c r="B353" s="63"/>
      <c r="C353" s="63"/>
      <c r="D353" s="63"/>
      <c r="E353" s="63"/>
      <c r="F353" s="63"/>
    </row>
    <row r="354" spans="1:9" x14ac:dyDescent="0.2">
      <c r="A354" s="63"/>
      <c r="B354" s="63"/>
      <c r="C354" s="63"/>
      <c r="D354" s="63"/>
      <c r="E354" s="63"/>
      <c r="F354" s="63"/>
    </row>
    <row r="355" spans="1:9" x14ac:dyDescent="0.2">
      <c r="A355" s="1"/>
      <c r="B355" s="53"/>
      <c r="C355" s="1"/>
      <c r="D355" s="1"/>
      <c r="E355" s="1"/>
      <c r="F355" s="1"/>
    </row>
    <row r="356" spans="1:9" x14ac:dyDescent="0.2">
      <c r="A356" s="139"/>
      <c r="B356" s="140"/>
      <c r="C356" s="80"/>
      <c r="D356" s="80"/>
      <c r="E356" s="141"/>
      <c r="F356" s="80"/>
      <c r="G356" s="88"/>
      <c r="H356" s="127"/>
      <c r="I356" s="127"/>
    </row>
    <row r="357" spans="1:9" x14ac:dyDescent="0.2">
      <c r="A357" s="139"/>
      <c r="B357" s="140"/>
      <c r="C357" s="80"/>
      <c r="D357" s="80"/>
      <c r="E357" s="141"/>
      <c r="F357" s="80"/>
      <c r="G357" s="204"/>
      <c r="H357" s="127"/>
      <c r="I357" s="127"/>
    </row>
    <row r="358" spans="1:9" x14ac:dyDescent="0.2">
      <c r="A358" s="139"/>
      <c r="B358" s="140"/>
      <c r="C358" s="80"/>
      <c r="D358" s="80"/>
      <c r="E358" s="141"/>
      <c r="F358" s="80"/>
      <c r="G358" s="88"/>
      <c r="H358" s="127"/>
      <c r="I358" s="127"/>
    </row>
    <row r="359" spans="1:9" x14ac:dyDescent="0.2">
      <c r="A359" s="139"/>
      <c r="B359" s="140"/>
      <c r="C359" s="80"/>
      <c r="D359" s="80"/>
      <c r="E359" s="141"/>
      <c r="F359" s="80"/>
      <c r="G359" s="204"/>
      <c r="H359" s="127"/>
      <c r="I359" s="127"/>
    </row>
    <row r="360" spans="1:9" x14ac:dyDescent="0.2">
      <c r="A360" s="139"/>
      <c r="B360" s="140"/>
      <c r="C360" s="80"/>
      <c r="D360" s="80"/>
      <c r="E360" s="141"/>
      <c r="F360" s="80"/>
      <c r="G360" s="87"/>
      <c r="H360" s="127"/>
      <c r="I360" s="127"/>
    </row>
    <row r="361" spans="1:9" x14ac:dyDescent="0.2">
      <c r="A361" s="139"/>
      <c r="B361" s="140"/>
      <c r="C361" s="80"/>
      <c r="D361" s="80"/>
      <c r="E361" s="141"/>
      <c r="F361" s="80"/>
      <c r="G361" s="88"/>
      <c r="H361" s="127"/>
      <c r="I361" s="127"/>
    </row>
    <row r="362" spans="1:9" x14ac:dyDescent="0.2">
      <c r="A362" s="139"/>
      <c r="B362" s="140"/>
      <c r="C362" s="80"/>
      <c r="D362" s="80"/>
      <c r="E362" s="141"/>
      <c r="F362" s="80"/>
      <c r="G362" s="88"/>
      <c r="H362" s="127"/>
      <c r="I362" s="127"/>
    </row>
    <row r="363" spans="1:9" x14ac:dyDescent="0.2">
      <c r="A363" s="139"/>
      <c r="B363" s="140"/>
      <c r="C363" s="80"/>
      <c r="D363" s="80"/>
      <c r="E363" s="141"/>
      <c r="F363" s="80"/>
      <c r="G363" s="204"/>
      <c r="H363" s="127"/>
      <c r="I363" s="127"/>
    </row>
    <row r="364" spans="1:9" x14ac:dyDescent="0.2">
      <c r="A364" s="139"/>
      <c r="B364" s="140"/>
      <c r="C364" s="80"/>
      <c r="D364" s="80"/>
      <c r="E364" s="141"/>
      <c r="F364" s="80"/>
      <c r="G364" s="88"/>
      <c r="H364" s="127"/>
      <c r="I364" s="127"/>
    </row>
    <row r="365" spans="1:9" x14ac:dyDescent="0.2">
      <c r="A365" s="139"/>
      <c r="B365" s="140"/>
      <c r="C365" s="80"/>
      <c r="D365" s="80"/>
      <c r="E365" s="141"/>
      <c r="F365" s="80"/>
      <c r="G365" s="204"/>
      <c r="H365" s="127"/>
      <c r="I365" s="127"/>
    </row>
    <row r="366" spans="1:9" x14ac:dyDescent="0.2">
      <c r="A366" s="139"/>
      <c r="B366" s="140"/>
      <c r="C366" s="80"/>
      <c r="D366" s="80"/>
      <c r="E366" s="141"/>
      <c r="F366" s="80"/>
      <c r="G366" s="87"/>
      <c r="H366" s="127"/>
      <c r="I366" s="127"/>
    </row>
    <row r="367" spans="1:9" x14ac:dyDescent="0.2">
      <c r="A367" s="139"/>
      <c r="B367" s="140"/>
      <c r="C367" s="80"/>
      <c r="D367" s="80"/>
      <c r="E367" s="141"/>
      <c r="F367" s="80"/>
      <c r="G367" s="87"/>
      <c r="H367" s="127"/>
      <c r="I367" s="127"/>
    </row>
    <row r="368" spans="1:9" x14ac:dyDescent="0.2">
      <c r="A368" s="139"/>
      <c r="B368" s="140"/>
      <c r="C368" s="80"/>
      <c r="D368" s="80"/>
      <c r="E368" s="141"/>
      <c r="F368" s="80"/>
      <c r="G368" s="87"/>
      <c r="H368" s="127"/>
      <c r="I368" s="127"/>
    </row>
    <row r="369" spans="1:9" x14ac:dyDescent="0.2">
      <c r="A369" s="139"/>
      <c r="B369" s="205"/>
      <c r="C369" s="202"/>
      <c r="D369" s="202"/>
      <c r="E369" s="203"/>
      <c r="F369" s="202"/>
      <c r="G369" s="88"/>
      <c r="H369" s="127"/>
      <c r="I369" s="127"/>
    </row>
    <row r="370" spans="1:9" x14ac:dyDescent="0.2">
      <c r="A370" s="139"/>
      <c r="B370" s="140"/>
      <c r="C370" s="80"/>
      <c r="D370" s="80"/>
      <c r="E370" s="141"/>
      <c r="F370" s="80"/>
      <c r="G370" s="88"/>
      <c r="H370" s="127"/>
      <c r="I370" s="127"/>
    </row>
    <row r="371" spans="1:9" x14ac:dyDescent="0.2">
      <c r="A371" s="139"/>
      <c r="B371" s="140"/>
      <c r="C371" s="80"/>
      <c r="D371" s="80"/>
      <c r="E371" s="141"/>
      <c r="F371" s="80"/>
      <c r="G371" s="88"/>
      <c r="H371" s="127"/>
      <c r="I371" s="127"/>
    </row>
    <row r="372" spans="1:9" x14ac:dyDescent="0.2">
      <c r="A372" s="139"/>
      <c r="B372" s="140"/>
      <c r="C372" s="80"/>
      <c r="D372" s="80"/>
      <c r="E372" s="141"/>
      <c r="F372" s="80"/>
      <c r="G372" s="204"/>
      <c r="H372" s="127"/>
      <c r="I372" s="127"/>
    </row>
    <row r="373" spans="1:9" x14ac:dyDescent="0.2">
      <c r="A373" s="139"/>
      <c r="B373" s="140"/>
      <c r="C373" s="80"/>
      <c r="D373" s="80"/>
      <c r="E373" s="141"/>
      <c r="F373" s="80"/>
      <c r="G373" s="88"/>
      <c r="H373" s="127"/>
      <c r="I373" s="127"/>
    </row>
    <row r="374" spans="1:9" x14ac:dyDescent="0.2">
      <c r="A374" s="139"/>
      <c r="B374" s="140"/>
      <c r="C374" s="80"/>
      <c r="D374" s="80"/>
      <c r="E374" s="141"/>
      <c r="F374" s="80"/>
      <c r="G374" s="204"/>
      <c r="H374" s="127"/>
      <c r="I374" s="127"/>
    </row>
    <row r="375" spans="1:9" x14ac:dyDescent="0.2">
      <c r="A375" s="139"/>
      <c r="B375" s="140"/>
      <c r="C375" s="80"/>
      <c r="D375" s="80"/>
      <c r="E375" s="141"/>
      <c r="F375" s="80"/>
      <c r="G375" s="204"/>
      <c r="H375" s="127"/>
      <c r="I375" s="127"/>
    </row>
    <row r="376" spans="1:9" x14ac:dyDescent="0.2">
      <c r="A376" s="139"/>
      <c r="B376" s="140"/>
      <c r="C376" s="80"/>
      <c r="D376" s="80"/>
      <c r="E376" s="141"/>
      <c r="F376" s="80"/>
      <c r="G376" s="88"/>
      <c r="H376" s="127"/>
      <c r="I376" s="127"/>
    </row>
    <row r="377" spans="1:9" x14ac:dyDescent="0.2">
      <c r="A377" s="139"/>
      <c r="B377" s="140"/>
      <c r="C377" s="80"/>
      <c r="D377" s="80"/>
      <c r="E377" s="141"/>
      <c r="F377" s="80"/>
      <c r="G377" s="204"/>
      <c r="H377" s="127"/>
      <c r="I377" s="127"/>
    </row>
    <row r="378" spans="1:9" x14ac:dyDescent="0.2">
      <c r="A378" s="139"/>
      <c r="B378" s="140"/>
      <c r="C378" s="80"/>
      <c r="D378" s="80"/>
      <c r="E378" s="141"/>
      <c r="F378" s="80"/>
      <c r="G378" s="88"/>
      <c r="H378" s="127"/>
      <c r="I378" s="127"/>
    </row>
    <row r="379" spans="1:9" x14ac:dyDescent="0.2">
      <c r="A379" s="139"/>
      <c r="B379" s="140"/>
      <c r="C379" s="80"/>
      <c r="D379" s="80"/>
      <c r="E379" s="141"/>
      <c r="F379" s="80"/>
      <c r="G379" s="88"/>
      <c r="H379" s="127"/>
      <c r="I379" s="127"/>
    </row>
    <row r="380" spans="1:9" x14ac:dyDescent="0.2">
      <c r="A380" s="139"/>
      <c r="B380" s="140"/>
      <c r="C380" s="80"/>
      <c r="D380" s="80"/>
      <c r="E380" s="141"/>
      <c r="F380" s="80"/>
      <c r="G380" s="204"/>
      <c r="H380" s="127"/>
      <c r="I380" s="127"/>
    </row>
    <row r="381" spans="1:9" x14ac:dyDescent="0.2">
      <c r="A381" s="139"/>
      <c r="B381" s="140"/>
      <c r="C381" s="80"/>
      <c r="D381" s="80"/>
      <c r="E381" s="141"/>
      <c r="F381" s="80"/>
      <c r="G381" s="87"/>
      <c r="H381" s="127"/>
      <c r="I381" s="127"/>
    </row>
    <row r="382" spans="1:9" x14ac:dyDescent="0.2">
      <c r="A382" s="139"/>
      <c r="B382" s="140"/>
      <c r="C382" s="80"/>
      <c r="D382" s="80"/>
      <c r="E382" s="141"/>
      <c r="F382" s="80"/>
      <c r="G382" s="87"/>
      <c r="H382" s="127"/>
      <c r="I382" s="127"/>
    </row>
    <row r="383" spans="1:9" x14ac:dyDescent="0.2">
      <c r="A383" s="139"/>
      <c r="B383" s="140"/>
      <c r="C383" s="80"/>
      <c r="D383" s="80"/>
      <c r="E383" s="141"/>
      <c r="F383" s="80"/>
      <c r="G383" s="88"/>
      <c r="H383" s="127"/>
      <c r="I383" s="127"/>
    </row>
    <row r="384" spans="1:9" x14ac:dyDescent="0.2">
      <c r="A384" s="139"/>
      <c r="B384" s="140"/>
      <c r="C384" s="80"/>
      <c r="D384" s="80"/>
      <c r="E384" s="141"/>
      <c r="F384" s="80"/>
      <c r="G384" s="207"/>
      <c r="H384" s="127"/>
      <c r="I384" s="127"/>
    </row>
    <row r="385" spans="1:9" x14ac:dyDescent="0.2">
      <c r="A385" s="139"/>
      <c r="B385" s="140"/>
      <c r="C385" s="80"/>
      <c r="D385" s="80"/>
      <c r="E385" s="141"/>
      <c r="F385" s="80"/>
      <c r="G385" s="204"/>
      <c r="H385" s="127"/>
      <c r="I385" s="127"/>
    </row>
    <row r="386" spans="1:9" x14ac:dyDescent="0.2">
      <c r="A386" s="139"/>
      <c r="B386" s="140"/>
      <c r="C386" s="80"/>
      <c r="D386" s="80"/>
      <c r="E386" s="141"/>
      <c r="F386" s="80"/>
      <c r="G386" s="88"/>
      <c r="H386" s="127"/>
      <c r="I386" s="206"/>
    </row>
    <row r="387" spans="1:9" x14ac:dyDescent="0.2">
      <c r="A387" s="139"/>
      <c r="B387" s="140"/>
      <c r="C387" s="80"/>
      <c r="D387" s="80"/>
      <c r="E387" s="141"/>
      <c r="F387" s="80"/>
      <c r="G387" s="88"/>
      <c r="H387" s="127"/>
      <c r="I387" s="127"/>
    </row>
    <row r="388" spans="1:9" x14ac:dyDescent="0.2">
      <c r="A388" s="139"/>
      <c r="B388" s="140"/>
      <c r="C388" s="80"/>
      <c r="D388" s="80"/>
      <c r="E388" s="141"/>
      <c r="F388" s="80"/>
      <c r="G388" s="204"/>
      <c r="H388" s="127"/>
      <c r="I388" s="127"/>
    </row>
    <row r="389" spans="1:9" x14ac:dyDescent="0.2">
      <c r="A389" s="139"/>
      <c r="B389" s="140"/>
      <c r="C389" s="80"/>
      <c r="D389" s="80"/>
      <c r="E389" s="141"/>
      <c r="F389" s="80"/>
      <c r="G389" s="88"/>
      <c r="H389" s="127"/>
      <c r="I389" s="127"/>
    </row>
    <row r="390" spans="1:9" x14ac:dyDescent="0.2">
      <c r="A390" s="139"/>
      <c r="B390" s="140"/>
      <c r="C390" s="80"/>
      <c r="D390" s="80"/>
      <c r="E390" s="141"/>
      <c r="F390" s="80"/>
      <c r="G390" s="204"/>
      <c r="H390" s="127"/>
      <c r="I390" s="127"/>
    </row>
    <row r="391" spans="1:9" x14ac:dyDescent="0.2">
      <c r="A391" s="139"/>
      <c r="B391" s="140"/>
      <c r="C391" s="80"/>
      <c r="D391" s="80"/>
      <c r="E391" s="141"/>
      <c r="F391" s="80"/>
      <c r="G391" s="87"/>
      <c r="H391" s="127"/>
      <c r="I391" s="127"/>
    </row>
    <row r="392" spans="1:9" x14ac:dyDescent="0.2">
      <c r="A392" s="139"/>
      <c r="B392" s="140"/>
      <c r="C392" s="80"/>
      <c r="D392" s="80"/>
      <c r="E392" s="141"/>
      <c r="F392" s="80"/>
      <c r="G392" s="88"/>
      <c r="H392" s="127"/>
      <c r="I392" s="127"/>
    </row>
    <row r="393" spans="1:9" x14ac:dyDescent="0.2">
      <c r="A393" s="139"/>
      <c r="B393" s="140"/>
      <c r="C393" s="80"/>
      <c r="D393" s="80"/>
      <c r="E393" s="141"/>
      <c r="F393" s="80"/>
      <c r="G393" s="207"/>
      <c r="H393" s="127"/>
      <c r="I393" s="127"/>
    </row>
    <row r="394" spans="1:9" x14ac:dyDescent="0.2">
      <c r="A394" s="139"/>
      <c r="B394" s="140"/>
      <c r="C394" s="80"/>
      <c r="D394" s="80"/>
      <c r="E394" s="141"/>
      <c r="F394" s="80"/>
      <c r="G394" s="204"/>
      <c r="H394" s="127"/>
      <c r="I394" s="127"/>
    </row>
    <row r="395" spans="1:9" x14ac:dyDescent="0.2">
      <c r="A395" s="139"/>
      <c r="B395" s="140"/>
      <c r="C395" s="80"/>
      <c r="D395" s="80"/>
      <c r="E395" s="141"/>
      <c r="F395" s="80"/>
      <c r="G395" s="88"/>
      <c r="H395" s="127"/>
      <c r="I395" s="127"/>
    </row>
    <row r="396" spans="1:9" x14ac:dyDescent="0.2">
      <c r="A396" s="139"/>
      <c r="B396" s="140"/>
      <c r="C396" s="80"/>
      <c r="D396" s="80"/>
      <c r="E396" s="141"/>
      <c r="F396" s="80"/>
      <c r="G396" s="204"/>
      <c r="H396" s="127"/>
      <c r="I396" s="127"/>
    </row>
    <row r="397" spans="1:9" x14ac:dyDescent="0.2">
      <c r="A397" s="139"/>
      <c r="B397" s="140"/>
      <c r="C397" s="80"/>
      <c r="D397" s="80"/>
      <c r="E397" s="141"/>
      <c r="F397" s="80"/>
      <c r="G397" s="87"/>
      <c r="H397" s="127"/>
      <c r="I397" s="127"/>
    </row>
    <row r="398" spans="1:9" x14ac:dyDescent="0.2">
      <c r="A398" s="139"/>
      <c r="B398" s="140"/>
      <c r="C398" s="80"/>
      <c r="D398" s="80"/>
      <c r="E398" s="141"/>
      <c r="F398" s="80"/>
      <c r="G398" s="88"/>
      <c r="H398" s="127"/>
      <c r="I398" s="127"/>
    </row>
    <row r="399" spans="1:9" x14ac:dyDescent="0.2">
      <c r="A399" s="139"/>
      <c r="B399" s="205"/>
      <c r="C399" s="202"/>
      <c r="D399" s="202"/>
      <c r="E399" s="203"/>
      <c r="F399" s="202"/>
      <c r="G399" s="88"/>
      <c r="H399" s="127"/>
      <c r="I399" s="127"/>
    </row>
    <row r="400" spans="1:9" x14ac:dyDescent="0.2">
      <c r="A400" s="139"/>
      <c r="B400" s="140"/>
      <c r="C400" s="80"/>
      <c r="D400" s="80"/>
      <c r="E400" s="141"/>
      <c r="F400" s="80"/>
      <c r="G400" s="204"/>
      <c r="H400" s="127"/>
      <c r="I400" s="127"/>
    </row>
    <row r="401" spans="1:9" x14ac:dyDescent="0.2">
      <c r="A401" s="139"/>
      <c r="B401" s="140"/>
      <c r="C401" s="80"/>
      <c r="D401" s="80"/>
      <c r="E401" s="141"/>
      <c r="F401" s="80"/>
      <c r="G401" s="204"/>
      <c r="H401" s="127"/>
      <c r="I401" s="127"/>
    </row>
    <row r="402" spans="1:9" x14ac:dyDescent="0.2">
      <c r="A402" s="139"/>
      <c r="B402" s="140"/>
      <c r="C402" s="80"/>
      <c r="D402" s="80"/>
      <c r="E402" s="141"/>
      <c r="F402" s="80"/>
      <c r="G402" s="87"/>
      <c r="H402" s="127"/>
      <c r="I402" s="127"/>
    </row>
    <row r="403" spans="1:9" x14ac:dyDescent="0.2">
      <c r="A403" s="139"/>
      <c r="B403" s="140"/>
      <c r="C403" s="80"/>
      <c r="D403" s="80"/>
      <c r="E403" s="141"/>
      <c r="F403" s="80"/>
      <c r="G403" s="88"/>
      <c r="H403" s="127"/>
      <c r="I403" s="127"/>
    </row>
    <row r="404" spans="1:9" x14ac:dyDescent="0.2">
      <c r="A404" s="139"/>
      <c r="B404" s="140"/>
      <c r="C404" s="80"/>
      <c r="D404" s="80"/>
      <c r="E404" s="141"/>
      <c r="F404" s="80"/>
      <c r="G404" s="88"/>
      <c r="H404" s="127"/>
      <c r="I404" s="127"/>
    </row>
    <row r="405" spans="1:9" x14ac:dyDescent="0.2">
      <c r="A405" s="139"/>
      <c r="B405" s="140"/>
      <c r="C405" s="80"/>
      <c r="D405" s="80"/>
      <c r="E405" s="141"/>
      <c r="F405" s="80"/>
      <c r="G405" s="204"/>
      <c r="H405" s="127"/>
      <c r="I405" s="127"/>
    </row>
    <row r="406" spans="1:9" x14ac:dyDescent="0.2">
      <c r="A406" s="139"/>
      <c r="B406" s="140"/>
      <c r="C406" s="80"/>
      <c r="D406" s="80"/>
      <c r="E406" s="141"/>
      <c r="F406" s="80"/>
      <c r="G406" s="88"/>
      <c r="H406" s="127"/>
      <c r="I406" s="127"/>
    </row>
    <row r="407" spans="1:9" x14ac:dyDescent="0.2">
      <c r="A407" s="139"/>
      <c r="B407" s="140"/>
      <c r="C407" s="80"/>
      <c r="D407" s="80"/>
      <c r="E407" s="141"/>
      <c r="F407" s="80"/>
      <c r="G407" s="204"/>
      <c r="H407" s="127"/>
      <c r="I407" s="127"/>
    </row>
    <row r="408" spans="1:9" x14ac:dyDescent="0.2">
      <c r="A408" s="139"/>
      <c r="B408" s="140"/>
      <c r="C408" s="80"/>
      <c r="D408" s="80"/>
      <c r="E408" s="141"/>
      <c r="F408" s="80"/>
      <c r="G408" s="204"/>
      <c r="H408" s="127"/>
      <c r="I408" s="127"/>
    </row>
    <row r="409" spans="1:9" x14ac:dyDescent="0.2">
      <c r="A409" s="139"/>
      <c r="B409" s="140"/>
      <c r="C409" s="80"/>
      <c r="D409" s="80"/>
      <c r="E409" s="141"/>
      <c r="F409" s="80"/>
      <c r="G409" s="204"/>
      <c r="H409" s="127"/>
      <c r="I409" s="127"/>
    </row>
    <row r="410" spans="1:9" x14ac:dyDescent="0.2">
      <c r="A410" s="139"/>
      <c r="B410" s="140"/>
      <c r="C410" s="80"/>
      <c r="D410" s="80"/>
      <c r="E410" s="141"/>
      <c r="F410" s="80"/>
      <c r="G410" s="204"/>
      <c r="H410" s="127"/>
      <c r="I410" s="127"/>
    </row>
    <row r="411" spans="1:9" x14ac:dyDescent="0.2">
      <c r="A411" s="139"/>
      <c r="B411" s="208"/>
      <c r="C411" s="143"/>
      <c r="D411" s="80"/>
      <c r="E411" s="141"/>
      <c r="F411" s="80"/>
      <c r="G411" s="204"/>
      <c r="H411" s="127"/>
      <c r="I411" s="127"/>
    </row>
    <row r="412" spans="1:9" x14ac:dyDescent="0.2">
      <c r="A412" s="139"/>
      <c r="B412" s="37"/>
      <c r="C412" s="200"/>
    </row>
    <row r="413" spans="1:9" x14ac:dyDescent="0.2">
      <c r="A413" s="139"/>
      <c r="B413" s="37"/>
      <c r="C413" s="200"/>
    </row>
    <row r="414" spans="1:9" x14ac:dyDescent="0.2">
      <c r="A414" s="139"/>
      <c r="B414" s="37"/>
      <c r="C414" s="200"/>
    </row>
    <row r="415" spans="1:9" x14ac:dyDescent="0.2">
      <c r="A415" s="139"/>
      <c r="B415" s="37"/>
      <c r="C415" s="200"/>
    </row>
    <row r="416" spans="1:9" x14ac:dyDescent="0.2">
      <c r="A416" s="36"/>
      <c r="B416" s="37"/>
      <c r="C416" s="200"/>
    </row>
    <row r="417" spans="1:6" x14ac:dyDescent="0.2">
      <c r="A417" s="36"/>
      <c r="B417" s="37"/>
      <c r="C417" s="37"/>
    </row>
    <row r="418" spans="1:6" x14ac:dyDescent="0.2">
      <c r="A418" s="36"/>
      <c r="B418" s="37"/>
      <c r="C418" s="37"/>
    </row>
    <row r="419" spans="1:6" x14ac:dyDescent="0.2">
      <c r="A419" s="36"/>
      <c r="B419" s="37"/>
      <c r="C419" s="200"/>
    </row>
    <row r="420" spans="1:6" x14ac:dyDescent="0.2">
      <c r="A420" s="36"/>
      <c r="B420" s="37"/>
      <c r="C420" s="200"/>
    </row>
    <row r="422" spans="1:6" x14ac:dyDescent="0.2">
      <c r="A422" s="36"/>
      <c r="B422" s="37"/>
      <c r="C422" s="37"/>
      <c r="D422" s="218"/>
      <c r="E422" s="218"/>
      <c r="F422" s="218"/>
    </row>
    <row r="423" spans="1:6" x14ac:dyDescent="0.2">
      <c r="A423" s="218"/>
      <c r="B423" s="218"/>
      <c r="C423" s="218"/>
      <c r="D423" s="218"/>
      <c r="E423" s="218"/>
      <c r="F423" s="218"/>
    </row>
    <row r="424" spans="1:6" x14ac:dyDescent="0.2">
      <c r="A424" s="218"/>
      <c r="B424" s="218"/>
      <c r="C424" s="218"/>
      <c r="D424" s="218"/>
      <c r="E424" s="218"/>
      <c r="F424" s="218"/>
    </row>
    <row r="425" spans="1:6" x14ac:dyDescent="0.2">
      <c r="A425" s="36"/>
      <c r="B425" s="37"/>
      <c r="C425" s="37"/>
      <c r="D425" s="37"/>
      <c r="E425" s="36"/>
      <c r="F425" s="37"/>
    </row>
    <row r="426" spans="1:6" x14ac:dyDescent="0.2">
      <c r="A426" s="36"/>
      <c r="B426" s="37"/>
      <c r="C426" s="37"/>
      <c r="D426" s="37"/>
      <c r="E426" s="36"/>
      <c r="F426" s="37"/>
    </row>
    <row r="427" spans="1:6" x14ac:dyDescent="0.2">
      <c r="A427" s="216"/>
      <c r="B427" s="216"/>
      <c r="C427" s="216"/>
      <c r="D427" s="216"/>
      <c r="E427" s="216"/>
      <c r="F427" s="216"/>
    </row>
    <row r="428" spans="1:6" x14ac:dyDescent="0.2">
      <c r="A428" s="218"/>
      <c r="B428" s="218"/>
      <c r="C428" s="218"/>
      <c r="D428" s="218"/>
      <c r="E428" s="218"/>
      <c r="F428" s="218"/>
    </row>
    <row r="432" spans="1:6" x14ac:dyDescent="0.2">
      <c r="A432" s="63"/>
      <c r="B432" s="63"/>
      <c r="C432" s="63"/>
      <c r="D432" s="63"/>
      <c r="E432" s="63"/>
      <c r="F432" s="63"/>
    </row>
    <row r="433" spans="1:10" x14ac:dyDescent="0.2">
      <c r="A433" s="63"/>
      <c r="B433" s="63"/>
      <c r="C433" s="63"/>
      <c r="D433" s="63"/>
      <c r="E433" s="63"/>
      <c r="F433" s="63"/>
    </row>
    <row r="434" spans="1:10" x14ac:dyDescent="0.2">
      <c r="A434" s="63"/>
      <c r="B434" s="63"/>
      <c r="C434" s="63"/>
      <c r="D434" s="63"/>
      <c r="E434" s="63"/>
      <c r="F434" s="63"/>
    </row>
    <row r="435" spans="1:10" x14ac:dyDescent="0.2">
      <c r="A435" s="1"/>
      <c r="B435" s="53"/>
      <c r="C435" s="1"/>
      <c r="D435" s="1"/>
      <c r="E435" s="1"/>
      <c r="F435" s="1"/>
    </row>
    <row r="436" spans="1:10" x14ac:dyDescent="0.2">
      <c r="A436" s="139"/>
      <c r="B436" s="209"/>
      <c r="C436" s="202"/>
      <c r="D436" s="202"/>
      <c r="E436" s="203"/>
      <c r="F436" s="202"/>
      <c r="G436" s="88"/>
      <c r="H436" s="127"/>
      <c r="I436" s="127"/>
      <c r="J436" s="127"/>
    </row>
    <row r="437" spans="1:10" x14ac:dyDescent="0.2">
      <c r="A437" s="139"/>
      <c r="B437" s="210"/>
      <c r="C437" s="80"/>
      <c r="D437" s="80"/>
      <c r="E437" s="141"/>
      <c r="F437" s="80"/>
      <c r="G437" s="204"/>
      <c r="H437" s="127"/>
      <c r="I437" s="127"/>
      <c r="J437" s="127"/>
    </row>
    <row r="438" spans="1:10" x14ac:dyDescent="0.2">
      <c r="A438" s="139"/>
      <c r="B438" s="210"/>
      <c r="C438" s="80"/>
      <c r="D438" s="80"/>
      <c r="E438" s="141"/>
      <c r="F438" s="80"/>
      <c r="G438" s="88"/>
      <c r="H438" s="127"/>
      <c r="I438" s="127"/>
      <c r="J438" s="127"/>
    </row>
    <row r="439" spans="1:10" x14ac:dyDescent="0.2">
      <c r="A439" s="139"/>
      <c r="B439" s="210"/>
      <c r="C439" s="80"/>
      <c r="D439" s="80"/>
      <c r="E439" s="141"/>
      <c r="F439" s="80"/>
      <c r="G439" s="207"/>
      <c r="H439" s="127"/>
      <c r="I439" s="127"/>
      <c r="J439" s="127"/>
    </row>
    <row r="440" spans="1:10" x14ac:dyDescent="0.2">
      <c r="A440" s="139"/>
      <c r="B440" s="210"/>
      <c r="C440" s="80"/>
      <c r="D440" s="80"/>
      <c r="E440" s="141"/>
      <c r="F440" s="80"/>
      <c r="G440" s="204"/>
      <c r="H440" s="127"/>
      <c r="I440" s="127"/>
      <c r="J440" s="127"/>
    </row>
    <row r="441" spans="1:10" x14ac:dyDescent="0.2">
      <c r="A441" s="139"/>
      <c r="B441" s="210"/>
      <c r="C441" s="80"/>
      <c r="D441" s="80"/>
      <c r="E441" s="141"/>
      <c r="F441" s="80"/>
      <c r="G441" s="88"/>
      <c r="H441" s="127"/>
      <c r="I441" s="127"/>
      <c r="J441" s="127"/>
    </row>
    <row r="442" spans="1:10" x14ac:dyDescent="0.2">
      <c r="A442" s="139"/>
      <c r="B442" s="210"/>
      <c r="C442" s="80"/>
      <c r="D442" s="80"/>
      <c r="E442" s="141"/>
      <c r="F442" s="80"/>
      <c r="G442" s="204"/>
      <c r="H442" s="127"/>
      <c r="I442" s="127"/>
      <c r="J442" s="127"/>
    </row>
    <row r="443" spans="1:10" x14ac:dyDescent="0.2">
      <c r="A443" s="139"/>
      <c r="B443" s="210"/>
      <c r="C443" s="80"/>
      <c r="D443" s="80"/>
      <c r="E443" s="141"/>
      <c r="F443" s="80"/>
      <c r="G443" s="207"/>
      <c r="H443" s="127"/>
      <c r="I443" s="127"/>
      <c r="J443" s="127"/>
    </row>
    <row r="444" spans="1:10" x14ac:dyDescent="0.2">
      <c r="A444" s="139"/>
      <c r="B444" s="210"/>
      <c r="C444" s="80"/>
      <c r="D444" s="80"/>
      <c r="E444" s="141"/>
      <c r="F444" s="80"/>
      <c r="G444" s="204"/>
      <c r="H444" s="127"/>
      <c r="I444" s="127"/>
      <c r="J444" s="127"/>
    </row>
    <row r="445" spans="1:10" x14ac:dyDescent="0.2">
      <c r="A445" s="139"/>
      <c r="B445" s="210"/>
      <c r="C445" s="80"/>
      <c r="D445" s="80"/>
      <c r="E445" s="141"/>
      <c r="F445" s="80"/>
      <c r="G445" s="207"/>
      <c r="H445" s="127"/>
      <c r="I445" s="127"/>
      <c r="J445" s="127"/>
    </row>
    <row r="446" spans="1:10" x14ac:dyDescent="0.2">
      <c r="A446" s="139"/>
      <c r="B446" s="210"/>
      <c r="C446" s="80"/>
      <c r="D446" s="80"/>
      <c r="E446" s="141"/>
      <c r="F446" s="80"/>
      <c r="G446" s="204"/>
      <c r="H446" s="127"/>
      <c r="I446" s="127"/>
      <c r="J446" s="127"/>
    </row>
    <row r="447" spans="1:10" x14ac:dyDescent="0.2">
      <c r="A447" s="139"/>
      <c r="B447" s="210"/>
      <c r="C447" s="80"/>
      <c r="D447" s="80"/>
      <c r="E447" s="141"/>
      <c r="F447" s="80"/>
      <c r="G447" s="87"/>
      <c r="H447" s="127"/>
      <c r="I447" s="127"/>
      <c r="J447" s="127"/>
    </row>
    <row r="448" spans="1:10" x14ac:dyDescent="0.2">
      <c r="A448" s="139"/>
      <c r="B448" s="210"/>
      <c r="C448" s="80"/>
      <c r="D448" s="80"/>
      <c r="E448" s="141"/>
      <c r="F448" s="80"/>
      <c r="G448" s="87"/>
      <c r="H448" s="127"/>
      <c r="I448" s="127"/>
      <c r="J448" s="127"/>
    </row>
    <row r="449" spans="1:10" x14ac:dyDescent="0.2">
      <c r="A449" s="139"/>
      <c r="B449" s="210"/>
      <c r="C449" s="80"/>
      <c r="D449" s="80"/>
      <c r="E449" s="141"/>
      <c r="F449" s="80"/>
      <c r="G449" s="204"/>
      <c r="H449" s="127"/>
      <c r="I449" s="127"/>
      <c r="J449" s="127"/>
    </row>
    <row r="450" spans="1:10" x14ac:dyDescent="0.2">
      <c r="A450" s="139"/>
      <c r="B450" s="210"/>
      <c r="C450" s="80"/>
      <c r="D450" s="80"/>
      <c r="E450" s="141"/>
      <c r="F450" s="80"/>
      <c r="G450" s="88"/>
      <c r="H450" s="127"/>
      <c r="I450" s="127"/>
      <c r="J450" s="127"/>
    </row>
    <row r="451" spans="1:10" x14ac:dyDescent="0.2">
      <c r="A451" s="139"/>
      <c r="B451" s="210"/>
      <c r="C451" s="80"/>
      <c r="D451" s="80"/>
      <c r="E451" s="141"/>
      <c r="F451" s="80"/>
      <c r="G451" s="204"/>
      <c r="H451" s="127"/>
      <c r="I451" s="127"/>
      <c r="J451" s="127"/>
    </row>
    <row r="452" spans="1:10" x14ac:dyDescent="0.2">
      <c r="A452" s="139"/>
      <c r="B452" s="209"/>
      <c r="C452" s="202"/>
      <c r="D452" s="202"/>
      <c r="E452" s="203"/>
      <c r="F452" s="202"/>
      <c r="G452" s="207"/>
      <c r="H452" s="127"/>
      <c r="I452" s="127"/>
      <c r="J452" s="127"/>
    </row>
    <row r="453" spans="1:10" x14ac:dyDescent="0.2">
      <c r="A453" s="139"/>
      <c r="B453" s="210"/>
      <c r="C453" s="80"/>
      <c r="D453" s="80"/>
      <c r="E453" s="141"/>
      <c r="F453" s="80"/>
      <c r="G453" s="204"/>
      <c r="H453" s="127"/>
      <c r="I453" s="127"/>
      <c r="J453" s="127"/>
    </row>
    <row r="454" spans="1:10" x14ac:dyDescent="0.2">
      <c r="A454" s="139"/>
      <c r="B454" s="210"/>
      <c r="C454" s="80"/>
      <c r="D454" s="80"/>
      <c r="E454" s="141"/>
      <c r="F454" s="80"/>
      <c r="G454" s="207"/>
      <c r="H454" s="127"/>
      <c r="I454" s="127"/>
      <c r="J454" s="127"/>
    </row>
    <row r="455" spans="1:10" x14ac:dyDescent="0.2">
      <c r="A455" s="139"/>
      <c r="B455" s="210"/>
      <c r="C455" s="80"/>
      <c r="D455" s="80"/>
      <c r="E455" s="141"/>
      <c r="F455" s="80"/>
      <c r="G455" s="207"/>
      <c r="H455" s="127"/>
      <c r="I455" s="127"/>
      <c r="J455" s="127"/>
    </row>
    <row r="456" spans="1:10" x14ac:dyDescent="0.2">
      <c r="A456" s="139"/>
      <c r="B456" s="210"/>
      <c r="C456" s="80"/>
      <c r="D456" s="80"/>
      <c r="E456" s="141"/>
      <c r="F456" s="80"/>
      <c r="G456" s="204"/>
      <c r="H456" s="127"/>
      <c r="I456" s="127"/>
      <c r="J456" s="127"/>
    </row>
    <row r="457" spans="1:10" x14ac:dyDescent="0.2">
      <c r="A457" s="139"/>
      <c r="B457" s="210"/>
      <c r="C457" s="80"/>
      <c r="D457" s="80"/>
      <c r="E457" s="141"/>
      <c r="F457" s="80"/>
      <c r="G457" s="88"/>
      <c r="H457" s="127"/>
      <c r="I457" s="127"/>
      <c r="J457" s="127"/>
    </row>
    <row r="458" spans="1:10" x14ac:dyDescent="0.2">
      <c r="A458" s="139"/>
      <c r="B458" s="210"/>
      <c r="C458" s="80"/>
      <c r="D458" s="80"/>
      <c r="E458" s="141"/>
      <c r="F458" s="80"/>
      <c r="G458" s="207"/>
      <c r="H458" s="127"/>
      <c r="I458" s="127"/>
      <c r="J458" s="127"/>
    </row>
    <row r="459" spans="1:10" x14ac:dyDescent="0.2">
      <c r="A459" s="139"/>
      <c r="B459" s="210"/>
      <c r="C459" s="80"/>
      <c r="D459" s="80"/>
      <c r="E459" s="141"/>
      <c r="F459" s="80"/>
      <c r="G459" s="204"/>
      <c r="H459" s="127"/>
      <c r="I459" s="127"/>
      <c r="J459" s="127"/>
    </row>
    <row r="460" spans="1:10" x14ac:dyDescent="0.2">
      <c r="A460" s="139"/>
      <c r="B460" s="210"/>
      <c r="C460" s="80"/>
      <c r="D460" s="80"/>
      <c r="E460" s="141"/>
      <c r="F460" s="80"/>
      <c r="G460" s="88"/>
      <c r="H460" s="127"/>
      <c r="I460" s="127"/>
      <c r="J460" s="127"/>
    </row>
    <row r="461" spans="1:10" x14ac:dyDescent="0.2">
      <c r="A461" s="139"/>
      <c r="B461" s="209"/>
      <c r="C461" s="202"/>
      <c r="D461" s="202"/>
      <c r="E461" s="203"/>
      <c r="F461" s="202"/>
      <c r="G461" s="207"/>
      <c r="H461" s="127"/>
      <c r="I461" s="127"/>
      <c r="J461" s="127"/>
    </row>
    <row r="462" spans="1:10" x14ac:dyDescent="0.2">
      <c r="A462" s="139"/>
      <c r="B462" s="210"/>
      <c r="C462" s="80"/>
      <c r="D462" s="80"/>
      <c r="E462" s="141"/>
      <c r="F462" s="80"/>
      <c r="G462" s="204"/>
      <c r="H462" s="127"/>
      <c r="I462" s="127"/>
      <c r="J462" s="127"/>
    </row>
    <row r="463" spans="1:10" x14ac:dyDescent="0.2">
      <c r="A463" s="139"/>
      <c r="B463" s="210"/>
      <c r="C463" s="80"/>
      <c r="D463" s="80"/>
      <c r="E463" s="141"/>
      <c r="F463" s="80"/>
      <c r="G463" s="88"/>
      <c r="H463" s="127"/>
      <c r="I463" s="127"/>
      <c r="J463" s="127"/>
    </row>
    <row r="464" spans="1:10" x14ac:dyDescent="0.2">
      <c r="A464" s="139"/>
      <c r="B464" s="210"/>
      <c r="C464" s="80"/>
      <c r="D464" s="80"/>
      <c r="E464" s="141"/>
      <c r="F464" s="80"/>
      <c r="G464" s="204"/>
      <c r="H464" s="127"/>
      <c r="I464" s="127"/>
      <c r="J464" s="127"/>
    </row>
    <row r="465" spans="1:10" x14ac:dyDescent="0.2">
      <c r="A465" s="139"/>
      <c r="B465" s="210"/>
      <c r="C465" s="80"/>
      <c r="D465" s="80"/>
      <c r="E465" s="141"/>
      <c r="F465" s="80"/>
      <c r="G465" s="207"/>
      <c r="H465" s="127"/>
      <c r="I465" s="127"/>
      <c r="J465" s="127"/>
    </row>
    <row r="466" spans="1:10" x14ac:dyDescent="0.2">
      <c r="A466" s="139"/>
      <c r="B466" s="210"/>
      <c r="C466" s="80"/>
      <c r="D466" s="80"/>
      <c r="E466" s="141"/>
      <c r="F466" s="80"/>
      <c r="G466" s="204"/>
      <c r="H466" s="127"/>
      <c r="I466" s="127"/>
      <c r="J466" s="127"/>
    </row>
    <row r="467" spans="1:10" x14ac:dyDescent="0.2">
      <c r="A467" s="139"/>
      <c r="B467" s="210"/>
      <c r="C467" s="80"/>
      <c r="D467" s="80"/>
      <c r="E467" s="141"/>
      <c r="F467" s="80"/>
      <c r="G467" s="88"/>
      <c r="H467" s="127"/>
      <c r="I467" s="206"/>
      <c r="J467" s="211"/>
    </row>
    <row r="468" spans="1:10" x14ac:dyDescent="0.2">
      <c r="A468" s="139"/>
      <c r="B468" s="210"/>
      <c r="C468" s="80"/>
      <c r="D468" s="80"/>
      <c r="E468" s="141"/>
      <c r="F468" s="80"/>
      <c r="G468" s="88"/>
      <c r="H468" s="127"/>
      <c r="I468" s="127"/>
      <c r="J468" s="127"/>
    </row>
    <row r="469" spans="1:10" x14ac:dyDescent="0.2">
      <c r="A469" s="139"/>
      <c r="B469" s="209"/>
      <c r="C469" s="202"/>
      <c r="D469" s="202"/>
      <c r="E469" s="203"/>
      <c r="F469" s="202"/>
      <c r="G469" s="207"/>
      <c r="H469" s="127"/>
      <c r="I469" s="127"/>
      <c r="J469" s="127"/>
    </row>
    <row r="470" spans="1:10" x14ac:dyDescent="0.2">
      <c r="A470" s="139"/>
      <c r="B470" s="210"/>
      <c r="C470" s="80"/>
      <c r="D470" s="80"/>
      <c r="E470" s="141"/>
      <c r="F470" s="80"/>
      <c r="G470" s="88"/>
      <c r="H470" s="127"/>
      <c r="I470" s="127"/>
      <c r="J470" s="127"/>
    </row>
    <row r="471" spans="1:10" x14ac:dyDescent="0.2">
      <c r="A471" s="139"/>
      <c r="B471" s="210"/>
      <c r="C471" s="80"/>
      <c r="D471" s="80"/>
      <c r="E471" s="141"/>
      <c r="F471" s="80"/>
      <c r="G471" s="204"/>
      <c r="H471" s="127"/>
      <c r="I471" s="127"/>
      <c r="J471" s="127"/>
    </row>
    <row r="472" spans="1:10" x14ac:dyDescent="0.2">
      <c r="A472" s="139"/>
      <c r="B472" s="210"/>
      <c r="C472" s="80"/>
      <c r="D472" s="80"/>
      <c r="E472" s="141"/>
      <c r="F472" s="80"/>
      <c r="G472" s="87"/>
      <c r="H472" s="127"/>
      <c r="I472" s="127"/>
      <c r="J472" s="127"/>
    </row>
    <row r="473" spans="1:10" x14ac:dyDescent="0.2">
      <c r="A473" s="139"/>
      <c r="B473" s="210"/>
      <c r="C473" s="80"/>
      <c r="D473" s="80"/>
      <c r="E473" s="141"/>
      <c r="F473" s="80"/>
      <c r="G473" s="88"/>
      <c r="H473" s="127"/>
      <c r="I473" s="127"/>
      <c r="J473" s="127"/>
    </row>
    <row r="474" spans="1:10" x14ac:dyDescent="0.2">
      <c r="A474" s="139"/>
      <c r="B474" s="210"/>
      <c r="C474" s="80"/>
      <c r="D474" s="80"/>
      <c r="E474" s="141"/>
      <c r="F474" s="80"/>
      <c r="G474" s="207"/>
      <c r="H474" s="127"/>
      <c r="I474" s="127"/>
      <c r="J474" s="127"/>
    </row>
    <row r="475" spans="1:10" x14ac:dyDescent="0.2">
      <c r="A475" s="139"/>
      <c r="B475" s="210"/>
      <c r="C475" s="80"/>
      <c r="D475" s="80"/>
      <c r="E475" s="141"/>
      <c r="F475" s="80"/>
      <c r="G475" s="204"/>
      <c r="H475" s="127"/>
      <c r="I475" s="127"/>
      <c r="J475" s="127"/>
    </row>
    <row r="476" spans="1:10" x14ac:dyDescent="0.2">
      <c r="A476" s="139"/>
      <c r="B476" s="210"/>
      <c r="C476" s="80"/>
      <c r="D476" s="80"/>
      <c r="E476" s="141"/>
      <c r="F476" s="80"/>
      <c r="G476" s="207"/>
      <c r="H476" s="127"/>
      <c r="I476" s="127"/>
      <c r="J476" s="127"/>
    </row>
    <row r="477" spans="1:10" x14ac:dyDescent="0.2">
      <c r="A477" s="139"/>
      <c r="B477" s="210"/>
      <c r="C477" s="80"/>
      <c r="D477" s="80"/>
      <c r="E477" s="141"/>
      <c r="F477" s="80"/>
      <c r="G477" s="204"/>
      <c r="H477" s="127"/>
      <c r="I477" s="127"/>
      <c r="J477" s="127"/>
    </row>
    <row r="478" spans="1:10" x14ac:dyDescent="0.2">
      <c r="A478" s="139"/>
      <c r="B478" s="140"/>
      <c r="C478" s="80"/>
      <c r="D478" s="80"/>
      <c r="E478" s="141"/>
      <c r="F478" s="80"/>
      <c r="G478" s="204"/>
      <c r="H478" s="127"/>
      <c r="I478" s="127"/>
    </row>
    <row r="479" spans="1:10" x14ac:dyDescent="0.2">
      <c r="A479" s="139"/>
      <c r="B479" s="208"/>
      <c r="C479" s="143"/>
      <c r="D479" s="80"/>
      <c r="E479" s="141"/>
      <c r="F479" s="80"/>
      <c r="G479" s="204"/>
      <c r="H479" s="127"/>
      <c r="I479" s="127"/>
    </row>
    <row r="480" spans="1:10" x14ac:dyDescent="0.2">
      <c r="A480" s="139"/>
      <c r="B480" s="37"/>
      <c r="C480" s="200"/>
    </row>
    <row r="481" spans="1:11" x14ac:dyDescent="0.2">
      <c r="A481" s="139"/>
      <c r="B481" s="37"/>
      <c r="C481" s="200"/>
    </row>
    <row r="482" spans="1:11" x14ac:dyDescent="0.2">
      <c r="A482" s="139"/>
      <c r="B482" s="37"/>
      <c r="C482" s="200"/>
      <c r="K482" s="212"/>
    </row>
    <row r="483" spans="1:11" x14ac:dyDescent="0.2">
      <c r="A483" s="139"/>
      <c r="B483" s="37"/>
      <c r="C483" s="200"/>
      <c r="K483" s="212"/>
    </row>
    <row r="484" spans="1:11" x14ac:dyDescent="0.2">
      <c r="A484" s="36"/>
      <c r="B484" s="37"/>
      <c r="C484" s="200"/>
      <c r="K484" s="212"/>
    </row>
    <row r="485" spans="1:11" x14ac:dyDescent="0.2">
      <c r="A485" s="36"/>
      <c r="B485" s="37"/>
      <c r="C485" s="37"/>
    </row>
    <row r="486" spans="1:11" x14ac:dyDescent="0.2">
      <c r="A486" s="36"/>
      <c r="B486" s="37"/>
      <c r="C486" s="37"/>
    </row>
    <row r="487" spans="1:11" x14ac:dyDescent="0.2">
      <c r="A487" s="36"/>
      <c r="B487" s="37"/>
      <c r="C487" s="200"/>
    </row>
    <row r="488" spans="1:11" x14ac:dyDescent="0.2">
      <c r="A488" s="36"/>
      <c r="B488" s="37"/>
      <c r="C488" s="200"/>
    </row>
    <row r="490" spans="1:11" x14ac:dyDescent="0.2">
      <c r="A490" s="36"/>
      <c r="B490" s="37"/>
      <c r="C490" s="37"/>
      <c r="D490" s="218"/>
      <c r="E490" s="218"/>
      <c r="F490" s="218"/>
    </row>
    <row r="491" spans="1:11" x14ac:dyDescent="0.2">
      <c r="A491" s="218"/>
      <c r="B491" s="218"/>
      <c r="C491" s="218"/>
      <c r="D491" s="218"/>
      <c r="E491" s="218"/>
      <c r="F491" s="218"/>
    </row>
    <row r="492" spans="1:11" x14ac:dyDescent="0.2">
      <c r="A492" s="218"/>
      <c r="B492" s="218"/>
      <c r="C492" s="218"/>
      <c r="D492" s="218"/>
      <c r="E492" s="218"/>
      <c r="F492" s="218"/>
    </row>
    <row r="493" spans="1:11" x14ac:dyDescent="0.2">
      <c r="A493" s="36"/>
      <c r="B493" s="37"/>
      <c r="C493" s="37"/>
      <c r="D493" s="37"/>
      <c r="E493" s="36"/>
      <c r="F493" s="37"/>
    </row>
    <row r="494" spans="1:11" x14ac:dyDescent="0.2">
      <c r="A494" s="36"/>
      <c r="B494" s="37"/>
      <c r="C494" s="37"/>
      <c r="D494" s="37"/>
      <c r="E494" s="36"/>
      <c r="F494" s="37"/>
    </row>
    <row r="495" spans="1:11" x14ac:dyDescent="0.2">
      <c r="A495" s="216"/>
      <c r="B495" s="216"/>
      <c r="C495" s="216"/>
      <c r="D495" s="216"/>
      <c r="E495" s="216"/>
      <c r="F495" s="216"/>
    </row>
    <row r="496" spans="1:11" x14ac:dyDescent="0.2">
      <c r="A496" s="218"/>
      <c r="B496" s="218"/>
      <c r="C496" s="218"/>
      <c r="D496" s="218"/>
      <c r="E496" s="218"/>
      <c r="F496" s="218"/>
    </row>
    <row r="500" spans="1:10" x14ac:dyDescent="0.2">
      <c r="A500" s="70"/>
      <c r="B500" s="70"/>
      <c r="C500" s="70"/>
      <c r="D500" s="70"/>
      <c r="E500" s="70"/>
      <c r="F500" s="70"/>
    </row>
    <row r="501" spans="1:10" x14ac:dyDescent="0.2">
      <c r="A501" s="70"/>
      <c r="B501" s="70"/>
      <c r="C501" s="70"/>
      <c r="D501" s="70"/>
      <c r="E501" s="70"/>
      <c r="F501" s="70"/>
    </row>
    <row r="502" spans="1:10" x14ac:dyDescent="0.2">
      <c r="A502" s="70"/>
      <c r="B502" s="70"/>
      <c r="C502" s="70"/>
      <c r="D502" s="70"/>
      <c r="E502" s="70"/>
      <c r="F502" s="70"/>
    </row>
    <row r="503" spans="1:10" x14ac:dyDescent="0.2">
      <c r="A503" s="213"/>
      <c r="B503" s="214"/>
      <c r="C503" s="213"/>
      <c r="D503" s="213"/>
      <c r="E503" s="213"/>
      <c r="F503" s="213"/>
    </row>
    <row r="504" spans="1:10" x14ac:dyDescent="0.2">
      <c r="A504" s="139"/>
      <c r="B504" s="140"/>
      <c r="C504" s="80"/>
      <c r="D504" s="80"/>
      <c r="E504" s="141"/>
      <c r="F504" s="80"/>
      <c r="G504" s="88"/>
      <c r="H504" s="127"/>
      <c r="I504" s="127"/>
      <c r="J504" s="127"/>
    </row>
    <row r="505" spans="1:10" x14ac:dyDescent="0.2">
      <c r="A505" s="139"/>
      <c r="B505" s="140"/>
      <c r="C505" s="80"/>
      <c r="D505" s="80"/>
      <c r="E505" s="141"/>
      <c r="F505" s="80"/>
      <c r="G505" s="204"/>
      <c r="H505" s="127"/>
      <c r="I505" s="127"/>
      <c r="J505" s="127"/>
    </row>
    <row r="506" spans="1:10" x14ac:dyDescent="0.2">
      <c r="A506" s="139"/>
      <c r="B506" s="140"/>
      <c r="C506" s="80"/>
      <c r="D506" s="80"/>
      <c r="E506" s="141"/>
      <c r="F506" s="80"/>
      <c r="G506" s="88"/>
      <c r="H506" s="127"/>
      <c r="I506" s="127"/>
      <c r="J506" s="127"/>
    </row>
    <row r="507" spans="1:10" x14ac:dyDescent="0.2">
      <c r="A507" s="139"/>
      <c r="B507" s="140"/>
      <c r="C507" s="80"/>
      <c r="D507" s="80"/>
      <c r="E507" s="141"/>
      <c r="F507" s="80"/>
      <c r="G507" s="207"/>
      <c r="H507" s="127"/>
      <c r="I507" s="127"/>
      <c r="J507" s="127"/>
    </row>
    <row r="508" spans="1:10" x14ac:dyDescent="0.2">
      <c r="A508" s="139"/>
      <c r="B508" s="140"/>
      <c r="C508" s="80"/>
      <c r="D508" s="80"/>
      <c r="E508" s="141"/>
      <c r="F508" s="80"/>
      <c r="G508" s="204"/>
      <c r="H508" s="127"/>
      <c r="I508" s="127"/>
      <c r="J508" s="127"/>
    </row>
    <row r="509" spans="1:10" x14ac:dyDescent="0.2">
      <c r="A509" s="139"/>
      <c r="B509" s="140"/>
      <c r="C509" s="80"/>
      <c r="D509" s="80"/>
      <c r="E509" s="141"/>
      <c r="F509" s="80"/>
      <c r="G509" s="88"/>
      <c r="H509" s="127"/>
      <c r="I509" s="127"/>
      <c r="J509" s="127"/>
    </row>
    <row r="510" spans="1:10" x14ac:dyDescent="0.2">
      <c r="A510" s="139"/>
      <c r="B510" s="140"/>
      <c r="C510" s="80"/>
      <c r="D510" s="80"/>
      <c r="E510" s="141"/>
      <c r="F510" s="80"/>
      <c r="G510" s="207"/>
      <c r="H510" s="127"/>
      <c r="I510" s="127"/>
      <c r="J510" s="127"/>
    </row>
    <row r="511" spans="1:10" x14ac:dyDescent="0.2">
      <c r="A511" s="139"/>
      <c r="B511" s="140"/>
      <c r="C511" s="80"/>
      <c r="D511" s="80"/>
      <c r="E511" s="141"/>
      <c r="F511" s="80"/>
      <c r="G511" s="204"/>
      <c r="H511" s="127"/>
      <c r="I511" s="127"/>
      <c r="J511" s="127"/>
    </row>
    <row r="512" spans="1:10" x14ac:dyDescent="0.2">
      <c r="A512" s="139"/>
      <c r="B512" s="140"/>
      <c r="C512" s="80"/>
      <c r="D512" s="80"/>
      <c r="E512" s="141"/>
      <c r="F512" s="80"/>
      <c r="G512" s="204"/>
      <c r="H512" s="127"/>
      <c r="I512" s="127"/>
      <c r="J512" s="127"/>
    </row>
    <row r="513" spans="1:10" x14ac:dyDescent="0.2">
      <c r="A513" s="139"/>
      <c r="B513" s="140"/>
      <c r="C513" s="80"/>
      <c r="D513" s="80"/>
      <c r="E513" s="141"/>
      <c r="F513" s="80"/>
      <c r="G513" s="207"/>
      <c r="H513" s="127"/>
      <c r="I513" s="127"/>
      <c r="J513" s="127"/>
    </row>
    <row r="514" spans="1:10" x14ac:dyDescent="0.2">
      <c r="A514" s="139"/>
      <c r="B514" s="140"/>
      <c r="C514" s="80"/>
      <c r="D514" s="80"/>
      <c r="E514" s="141"/>
      <c r="F514" s="80"/>
      <c r="G514" s="204"/>
      <c r="H514" s="127"/>
      <c r="I514" s="127"/>
      <c r="J514" s="127"/>
    </row>
    <row r="515" spans="1:10" x14ac:dyDescent="0.2">
      <c r="A515" s="139"/>
      <c r="B515" s="140"/>
      <c r="C515" s="80"/>
      <c r="D515" s="80"/>
      <c r="E515" s="141"/>
      <c r="F515" s="80"/>
      <c r="G515" s="88"/>
      <c r="H515" s="127"/>
      <c r="I515" s="127"/>
      <c r="J515" s="127"/>
    </row>
    <row r="516" spans="1:10" x14ac:dyDescent="0.2">
      <c r="A516" s="139"/>
      <c r="B516" s="140"/>
      <c r="C516" s="80"/>
      <c r="D516" s="80"/>
      <c r="E516" s="141"/>
      <c r="F516" s="80"/>
      <c r="G516" s="204"/>
      <c r="H516" s="127"/>
      <c r="I516" s="127"/>
      <c r="J516" s="127"/>
    </row>
    <row r="517" spans="1:10" x14ac:dyDescent="0.2">
      <c r="A517" s="139"/>
      <c r="B517" s="140"/>
      <c r="C517" s="80"/>
      <c r="D517" s="80"/>
      <c r="E517" s="141"/>
      <c r="F517" s="80"/>
      <c r="G517" s="88"/>
      <c r="H517" s="127"/>
      <c r="I517" s="127"/>
      <c r="J517" s="127"/>
    </row>
    <row r="518" spans="1:10" x14ac:dyDescent="0.2">
      <c r="A518" s="139"/>
      <c r="B518" s="140"/>
      <c r="C518" s="80"/>
      <c r="D518" s="80"/>
      <c r="E518" s="141"/>
      <c r="F518" s="80"/>
      <c r="G518" s="207"/>
      <c r="H518" s="127"/>
      <c r="I518" s="127"/>
      <c r="J518" s="127"/>
    </row>
    <row r="519" spans="1:10" x14ac:dyDescent="0.2">
      <c r="A519" s="139"/>
      <c r="B519" s="140"/>
      <c r="C519" s="80"/>
      <c r="D519" s="80"/>
      <c r="E519" s="141"/>
      <c r="F519" s="80"/>
      <c r="G519" s="88"/>
      <c r="H519" s="127"/>
      <c r="I519" s="127"/>
      <c r="J519" s="127"/>
    </row>
    <row r="520" spans="1:10" x14ac:dyDescent="0.2">
      <c r="A520" s="139"/>
      <c r="B520" s="140"/>
      <c r="C520" s="80"/>
      <c r="D520" s="80"/>
      <c r="E520" s="141"/>
      <c r="F520" s="80"/>
      <c r="G520" s="207"/>
      <c r="H520" s="127"/>
      <c r="I520" s="127"/>
      <c r="J520" s="127"/>
    </row>
    <row r="521" spans="1:10" x14ac:dyDescent="0.2">
      <c r="A521" s="139"/>
      <c r="B521" s="140"/>
      <c r="C521" s="80"/>
      <c r="D521" s="80"/>
      <c r="E521" s="141"/>
      <c r="F521" s="80"/>
      <c r="G521" s="204"/>
      <c r="H521" s="127"/>
      <c r="I521" s="127"/>
      <c r="J521" s="127"/>
    </row>
    <row r="522" spans="1:10" x14ac:dyDescent="0.2">
      <c r="A522" s="139"/>
      <c r="B522" s="140"/>
      <c r="C522" s="80"/>
      <c r="D522" s="80"/>
      <c r="E522" s="141"/>
      <c r="F522" s="80"/>
      <c r="G522" s="204"/>
      <c r="H522" s="127"/>
      <c r="I522" s="127"/>
      <c r="J522" s="127"/>
    </row>
    <row r="523" spans="1:10" x14ac:dyDescent="0.2">
      <c r="A523" s="139"/>
      <c r="B523" s="140"/>
      <c r="C523" s="80"/>
      <c r="D523" s="80"/>
      <c r="E523" s="141"/>
      <c r="F523" s="80"/>
      <c r="G523" s="207"/>
      <c r="H523" s="127"/>
      <c r="I523" s="127"/>
      <c r="J523" s="127"/>
    </row>
    <row r="524" spans="1:10" x14ac:dyDescent="0.2">
      <c r="A524" s="139"/>
      <c r="B524" s="140"/>
      <c r="C524" s="80"/>
      <c r="D524" s="80"/>
      <c r="E524" s="141"/>
      <c r="F524" s="80"/>
      <c r="G524" s="207"/>
      <c r="H524" s="127"/>
      <c r="I524" s="127"/>
      <c r="J524" s="127"/>
    </row>
    <row r="525" spans="1:10" x14ac:dyDescent="0.2">
      <c r="A525" s="139"/>
      <c r="B525" s="140"/>
      <c r="C525" s="80"/>
      <c r="D525" s="80"/>
      <c r="E525" s="141"/>
      <c r="F525" s="80"/>
      <c r="G525" s="204"/>
      <c r="H525" s="127"/>
      <c r="I525" s="127"/>
      <c r="J525" s="127"/>
    </row>
    <row r="526" spans="1:10" x14ac:dyDescent="0.2">
      <c r="A526" s="139"/>
      <c r="B526" s="140"/>
      <c r="C526" s="80"/>
      <c r="D526" s="80"/>
      <c r="E526" s="141"/>
      <c r="F526" s="80"/>
      <c r="G526" s="207"/>
      <c r="H526" s="127"/>
      <c r="I526" s="127"/>
      <c r="J526" s="127"/>
    </row>
    <row r="527" spans="1:10" x14ac:dyDescent="0.2">
      <c r="A527" s="139"/>
      <c r="B527" s="140"/>
      <c r="C527" s="80"/>
      <c r="D527" s="80"/>
      <c r="E527" s="141"/>
      <c r="F527" s="80"/>
      <c r="G527" s="204"/>
      <c r="H527" s="127"/>
      <c r="I527" s="127"/>
      <c r="J527" s="127"/>
    </row>
    <row r="528" spans="1:10" x14ac:dyDescent="0.2">
      <c r="A528" s="139"/>
      <c r="B528" s="140"/>
      <c r="C528" s="80"/>
      <c r="D528" s="80"/>
      <c r="E528" s="141"/>
      <c r="F528" s="80"/>
      <c r="G528" s="88"/>
      <c r="H528" s="127"/>
      <c r="I528" s="127"/>
      <c r="J528" s="127"/>
    </row>
    <row r="529" spans="1:10" x14ac:dyDescent="0.2">
      <c r="A529" s="139"/>
      <c r="B529" s="140"/>
      <c r="C529" s="80"/>
      <c r="D529" s="80"/>
      <c r="E529" s="141"/>
      <c r="F529" s="80"/>
      <c r="G529" s="207"/>
      <c r="H529" s="127"/>
      <c r="I529" s="127"/>
      <c r="J529" s="127"/>
    </row>
    <row r="530" spans="1:10" x14ac:dyDescent="0.2">
      <c r="A530" s="139"/>
      <c r="B530" s="140"/>
      <c r="C530" s="80"/>
      <c r="D530" s="80"/>
      <c r="E530" s="141"/>
      <c r="F530" s="80"/>
      <c r="G530" s="204"/>
      <c r="H530" s="127"/>
      <c r="I530" s="127"/>
      <c r="J530" s="127"/>
    </row>
    <row r="531" spans="1:10" x14ac:dyDescent="0.2">
      <c r="A531" s="139"/>
      <c r="B531" s="140"/>
      <c r="C531" s="80"/>
      <c r="D531" s="80"/>
      <c r="E531" s="141"/>
      <c r="F531" s="80"/>
      <c r="G531" s="88"/>
      <c r="H531" s="127"/>
      <c r="I531" s="127"/>
      <c r="J531" s="127"/>
    </row>
    <row r="532" spans="1:10" x14ac:dyDescent="0.2">
      <c r="A532" s="139"/>
      <c r="B532" s="140"/>
      <c r="C532" s="80"/>
      <c r="D532" s="80"/>
      <c r="E532" s="141"/>
      <c r="F532" s="80"/>
      <c r="G532" s="204"/>
      <c r="H532" s="127"/>
      <c r="I532" s="127"/>
      <c r="J532" s="127"/>
    </row>
    <row r="533" spans="1:10" x14ac:dyDescent="0.2">
      <c r="A533" s="139"/>
      <c r="B533" s="140"/>
      <c r="C533" s="80"/>
      <c r="D533" s="80"/>
      <c r="E533" s="141"/>
      <c r="F533" s="80"/>
      <c r="G533" s="207"/>
      <c r="H533" s="127"/>
      <c r="I533" s="127"/>
      <c r="J533" s="127"/>
    </row>
    <row r="534" spans="1:10" x14ac:dyDescent="0.2">
      <c r="A534" s="139"/>
      <c r="B534" s="140"/>
      <c r="C534" s="80"/>
      <c r="D534" s="80"/>
      <c r="E534" s="141"/>
      <c r="F534" s="80"/>
      <c r="G534" s="207"/>
      <c r="H534" s="127"/>
      <c r="I534" s="127"/>
      <c r="J534" s="127"/>
    </row>
    <row r="535" spans="1:10" x14ac:dyDescent="0.2">
      <c r="A535" s="139"/>
      <c r="B535" s="140"/>
      <c r="C535" s="80"/>
      <c r="D535" s="80"/>
      <c r="E535" s="141"/>
      <c r="F535" s="80"/>
      <c r="G535" s="204"/>
      <c r="H535" s="127"/>
      <c r="I535" s="206"/>
      <c r="J535" s="211"/>
    </row>
    <row r="536" spans="1:10" x14ac:dyDescent="0.2">
      <c r="A536" s="139"/>
      <c r="B536" s="140"/>
      <c r="C536" s="80"/>
      <c r="D536" s="80"/>
      <c r="E536" s="141"/>
      <c r="F536" s="80"/>
      <c r="G536" s="88"/>
      <c r="H536" s="127"/>
      <c r="I536" s="127"/>
      <c r="J536" s="127"/>
    </row>
    <row r="537" spans="1:10" x14ac:dyDescent="0.2">
      <c r="A537" s="139"/>
      <c r="B537" s="140"/>
      <c r="C537" s="80"/>
      <c r="D537" s="80"/>
      <c r="E537" s="141"/>
      <c r="F537" s="80"/>
      <c r="G537" s="204"/>
      <c r="H537" s="127"/>
      <c r="I537" s="127"/>
      <c r="J537" s="127"/>
    </row>
    <row r="538" spans="1:10" x14ac:dyDescent="0.2">
      <c r="A538" s="139"/>
      <c r="B538" s="140"/>
      <c r="C538" s="80"/>
      <c r="D538" s="80"/>
      <c r="E538" s="141"/>
      <c r="F538" s="80"/>
      <c r="G538" s="88"/>
      <c r="H538" s="127"/>
      <c r="I538" s="127"/>
      <c r="J538" s="127"/>
    </row>
    <row r="539" spans="1:10" x14ac:dyDescent="0.2">
      <c r="A539" s="139"/>
      <c r="B539" s="140"/>
      <c r="C539" s="80"/>
      <c r="D539" s="80"/>
      <c r="E539" s="141"/>
      <c r="F539" s="80"/>
      <c r="G539" s="204"/>
      <c r="H539" s="127"/>
      <c r="I539" s="127"/>
      <c r="J539" s="127"/>
    </row>
    <row r="540" spans="1:10" x14ac:dyDescent="0.2">
      <c r="A540" s="139"/>
      <c r="B540" s="140"/>
      <c r="C540" s="80"/>
      <c r="D540" s="80"/>
      <c r="E540" s="141"/>
      <c r="F540" s="80"/>
      <c r="G540" s="87"/>
      <c r="H540" s="127"/>
      <c r="I540" s="127"/>
      <c r="J540" s="127"/>
    </row>
    <row r="541" spans="1:10" x14ac:dyDescent="0.2">
      <c r="A541" s="139"/>
      <c r="B541" s="140"/>
      <c r="C541" s="80"/>
      <c r="D541" s="80"/>
      <c r="E541" s="141"/>
      <c r="F541" s="80"/>
      <c r="G541" s="88"/>
      <c r="H541" s="127"/>
      <c r="I541" s="127"/>
      <c r="J541" s="127"/>
    </row>
    <row r="542" spans="1:10" x14ac:dyDescent="0.2">
      <c r="A542" s="139"/>
      <c r="B542" s="140"/>
      <c r="C542" s="80"/>
      <c r="D542" s="80"/>
      <c r="E542" s="141"/>
      <c r="F542" s="80"/>
      <c r="G542" s="207"/>
      <c r="H542" s="127"/>
      <c r="I542" s="127"/>
      <c r="J542" s="127"/>
    </row>
    <row r="543" spans="1:10" x14ac:dyDescent="0.2">
      <c r="A543" s="139"/>
      <c r="B543" s="140"/>
      <c r="C543" s="80"/>
      <c r="D543" s="80"/>
      <c r="E543" s="141"/>
      <c r="F543" s="80"/>
      <c r="G543" s="204"/>
      <c r="H543" s="127"/>
      <c r="I543" s="127"/>
      <c r="J543" s="127"/>
    </row>
    <row r="544" spans="1:10" x14ac:dyDescent="0.2">
      <c r="A544" s="139"/>
      <c r="B544" s="140"/>
      <c r="C544" s="80"/>
      <c r="D544" s="80"/>
      <c r="E544" s="141"/>
      <c r="F544" s="80"/>
      <c r="G544" s="207"/>
      <c r="H544" s="127"/>
      <c r="I544" s="127"/>
      <c r="J544" s="127"/>
    </row>
    <row r="545" spans="1:10" x14ac:dyDescent="0.2">
      <c r="A545" s="139"/>
      <c r="B545" s="140"/>
      <c r="C545" s="80"/>
      <c r="D545" s="80"/>
      <c r="E545" s="141"/>
      <c r="F545" s="80"/>
      <c r="G545" s="207"/>
      <c r="H545" s="127"/>
      <c r="I545" s="127"/>
      <c r="J545" s="127"/>
    </row>
    <row r="546" spans="1:10" x14ac:dyDescent="0.2">
      <c r="A546" s="139"/>
      <c r="B546" s="140"/>
      <c r="C546" s="80"/>
      <c r="D546" s="80"/>
      <c r="E546" s="141"/>
      <c r="F546" s="80"/>
      <c r="G546" s="207"/>
      <c r="H546" s="127"/>
      <c r="I546" s="127"/>
      <c r="J546" s="127"/>
    </row>
    <row r="547" spans="1:10" x14ac:dyDescent="0.2">
      <c r="A547" s="139"/>
      <c r="B547" s="140"/>
      <c r="C547" s="80"/>
      <c r="D547" s="80"/>
      <c r="E547" s="141"/>
      <c r="F547" s="80"/>
      <c r="G547" s="207"/>
      <c r="H547" s="127"/>
      <c r="I547" s="127"/>
      <c r="J547" s="127"/>
    </row>
    <row r="548" spans="1:10" x14ac:dyDescent="0.2">
      <c r="A548" s="139"/>
      <c r="B548" s="140"/>
      <c r="C548" s="80"/>
      <c r="D548" s="80"/>
      <c r="E548" s="141"/>
      <c r="F548" s="80"/>
      <c r="G548" s="207"/>
      <c r="H548" s="127"/>
      <c r="I548" s="127"/>
      <c r="J548" s="127"/>
    </row>
    <row r="549" spans="1:10" x14ac:dyDescent="0.2">
      <c r="A549" s="139"/>
      <c r="B549" s="140"/>
      <c r="C549" s="80"/>
      <c r="D549" s="80"/>
      <c r="E549" s="141"/>
      <c r="F549" s="80"/>
      <c r="G549" s="207"/>
      <c r="H549" s="127"/>
      <c r="I549" s="127"/>
      <c r="J549" s="127"/>
    </row>
    <row r="550" spans="1:10" x14ac:dyDescent="0.2">
      <c r="A550" s="139"/>
      <c r="B550" s="140"/>
      <c r="C550" s="80"/>
      <c r="D550" s="80"/>
      <c r="E550" s="141"/>
      <c r="F550" s="80"/>
      <c r="G550" s="204"/>
      <c r="H550" s="127"/>
      <c r="I550" s="127"/>
      <c r="J550" s="127"/>
    </row>
    <row r="551" spans="1:10" x14ac:dyDescent="0.2">
      <c r="A551" s="139"/>
      <c r="B551" s="140"/>
      <c r="C551" s="80"/>
      <c r="D551" s="80"/>
      <c r="E551" s="141"/>
      <c r="F551" s="80"/>
      <c r="G551" s="207"/>
      <c r="H551" s="127"/>
      <c r="I551" s="127"/>
      <c r="J551" s="127"/>
    </row>
    <row r="552" spans="1:10" x14ac:dyDescent="0.2">
      <c r="A552" s="139"/>
      <c r="B552" s="140"/>
      <c r="C552" s="80"/>
      <c r="D552" s="80"/>
      <c r="E552" s="141"/>
      <c r="F552" s="80"/>
      <c r="G552" s="207"/>
      <c r="H552" s="127"/>
      <c r="I552" s="127"/>
      <c r="J552" s="127"/>
    </row>
    <row r="553" spans="1:10" x14ac:dyDescent="0.2">
      <c r="A553" s="139"/>
      <c r="B553" s="140"/>
      <c r="C553" s="80"/>
      <c r="D553" s="80"/>
      <c r="E553" s="141"/>
      <c r="F553" s="80"/>
      <c r="G553" s="207"/>
      <c r="H553" s="127"/>
      <c r="I553" s="127"/>
      <c r="J553" s="127"/>
    </row>
    <row r="554" spans="1:10" x14ac:dyDescent="0.2">
      <c r="A554" s="139"/>
      <c r="B554" s="140"/>
      <c r="C554" s="80"/>
      <c r="D554" s="80"/>
      <c r="E554" s="141"/>
      <c r="F554" s="80"/>
      <c r="G554" s="207"/>
      <c r="H554" s="127"/>
      <c r="I554" s="127"/>
      <c r="J554" s="127"/>
    </row>
    <row r="555" spans="1:10" x14ac:dyDescent="0.2">
      <c r="A555" s="139"/>
      <c r="B555" s="140"/>
      <c r="C555" s="80"/>
      <c r="D555" s="80"/>
      <c r="E555" s="141"/>
      <c r="F555" s="80"/>
      <c r="G555" s="207"/>
      <c r="H555" s="127"/>
      <c r="I555" s="127"/>
      <c r="J555" s="127"/>
    </row>
    <row r="556" spans="1:10" x14ac:dyDescent="0.2">
      <c r="A556" s="139"/>
      <c r="B556" s="140"/>
      <c r="C556" s="80"/>
      <c r="D556" s="80"/>
      <c r="E556" s="141"/>
      <c r="F556" s="80"/>
      <c r="G556" s="207"/>
      <c r="H556" s="127"/>
      <c r="I556" s="127"/>
      <c r="J556" s="127"/>
    </row>
    <row r="557" spans="1:10" x14ac:dyDescent="0.2">
      <c r="A557" s="139"/>
      <c r="B557" s="140"/>
      <c r="C557" s="80"/>
      <c r="D557" s="80"/>
      <c r="E557" s="141"/>
      <c r="F557" s="80"/>
      <c r="G557" s="207"/>
      <c r="H557" s="127"/>
      <c r="I557" s="127"/>
      <c r="J557" s="127"/>
    </row>
    <row r="558" spans="1:10" x14ac:dyDescent="0.2">
      <c r="A558" s="139"/>
      <c r="B558" s="140"/>
      <c r="C558" s="80"/>
      <c r="D558" s="80"/>
      <c r="E558" s="141"/>
      <c r="F558" s="80"/>
      <c r="G558" s="207"/>
      <c r="H558" s="127"/>
      <c r="I558" s="127"/>
      <c r="J558" s="127"/>
    </row>
    <row r="559" spans="1:10" x14ac:dyDescent="0.2">
      <c r="A559" s="139"/>
      <c r="B559" s="140"/>
      <c r="C559" s="80"/>
      <c r="D559" s="80"/>
      <c r="E559" s="141"/>
      <c r="F559" s="80"/>
      <c r="G559" s="204"/>
      <c r="H559" s="127"/>
      <c r="I559" s="127"/>
      <c r="J559" s="127"/>
    </row>
    <row r="560" spans="1:10" x14ac:dyDescent="0.2">
      <c r="A560" s="139"/>
      <c r="B560" s="140"/>
      <c r="C560" s="80"/>
      <c r="D560" s="80"/>
      <c r="E560" s="141"/>
      <c r="F560" s="80"/>
      <c r="G560" s="88"/>
      <c r="H560" s="127"/>
      <c r="I560" s="127"/>
      <c r="J560" s="127"/>
    </row>
    <row r="561" spans="1:9" x14ac:dyDescent="0.2">
      <c r="A561" s="139"/>
      <c r="B561" s="140"/>
      <c r="C561" s="80"/>
      <c r="D561" s="80"/>
      <c r="E561" s="141"/>
      <c r="F561" s="80"/>
      <c r="G561" s="65"/>
      <c r="I561" s="163"/>
    </row>
    <row r="562" spans="1:9" x14ac:dyDescent="0.2">
      <c r="B562" s="65"/>
    </row>
    <row r="563" spans="1:9" x14ac:dyDescent="0.2">
      <c r="B563" s="201"/>
      <c r="D563" s="67"/>
      <c r="E563" s="67"/>
      <c r="F563" s="67"/>
    </row>
    <row r="564" spans="1:9" x14ac:dyDescent="0.2">
      <c r="D564" s="67"/>
      <c r="E564" s="67"/>
      <c r="F564" s="67"/>
    </row>
    <row r="565" spans="1:9" x14ac:dyDescent="0.2">
      <c r="D565" s="67"/>
      <c r="E565" s="67"/>
      <c r="F565" s="67"/>
    </row>
    <row r="566" spans="1:9" x14ac:dyDescent="0.2">
      <c r="D566" s="67"/>
      <c r="E566" s="67"/>
      <c r="F566" s="67"/>
    </row>
    <row r="567" spans="1:9" x14ac:dyDescent="0.2">
      <c r="B567" s="65"/>
      <c r="D567" s="67"/>
      <c r="E567" s="67"/>
      <c r="F567" s="67"/>
    </row>
    <row r="568" spans="1:9" x14ac:dyDescent="0.2">
      <c r="B568" s="201"/>
      <c r="D568" s="68"/>
      <c r="E568" s="67"/>
      <c r="F568" s="67"/>
    </row>
    <row r="569" spans="1:9" x14ac:dyDescent="0.2">
      <c r="D569" s="69"/>
      <c r="E569" s="67"/>
      <c r="F569" s="67"/>
    </row>
    <row r="572" spans="1:9" x14ac:dyDescent="0.2">
      <c r="A572" s="63"/>
      <c r="B572" s="164"/>
      <c r="C572" s="164"/>
      <c r="D572" s="164"/>
      <c r="E572" s="164"/>
      <c r="F572" s="164"/>
    </row>
    <row r="573" spans="1:9" x14ac:dyDescent="0.2">
      <c r="A573" s="63"/>
      <c r="B573" s="164"/>
      <c r="C573" s="164"/>
      <c r="D573" s="164"/>
      <c r="E573" s="164"/>
      <c r="F573" s="164"/>
    </row>
    <row r="574" spans="1:9" x14ac:dyDescent="0.2">
      <c r="A574" s="63"/>
      <c r="B574" s="164"/>
      <c r="C574" s="164"/>
      <c r="D574" s="164"/>
      <c r="E574" s="164"/>
      <c r="F574" s="164"/>
    </row>
    <row r="575" spans="1:9" x14ac:dyDescent="0.2">
      <c r="A575" s="1"/>
      <c r="B575" s="53"/>
      <c r="C575" s="1"/>
      <c r="D575" s="1"/>
      <c r="E575" s="1"/>
      <c r="F575" s="1"/>
    </row>
    <row r="576" spans="1:9" x14ac:dyDescent="0.2">
      <c r="A576" s="139"/>
      <c r="B576" s="210"/>
      <c r="C576" s="80"/>
      <c r="D576" s="80"/>
      <c r="E576" s="141"/>
      <c r="F576" s="80"/>
    </row>
    <row r="577" spans="1:6" x14ac:dyDescent="0.2">
      <c r="A577" s="139"/>
      <c r="B577" s="210"/>
      <c r="C577" s="80"/>
      <c r="D577" s="80"/>
      <c r="E577" s="141"/>
      <c r="F577" s="80"/>
    </row>
    <row r="578" spans="1:6" x14ac:dyDescent="0.2">
      <c r="A578" s="139"/>
      <c r="B578" s="210"/>
      <c r="C578" s="80"/>
      <c r="D578" s="80"/>
      <c r="E578" s="141"/>
      <c r="F578" s="80"/>
    </row>
    <row r="579" spans="1:6" x14ac:dyDescent="0.2">
      <c r="A579" s="139"/>
      <c r="B579" s="210"/>
      <c r="C579" s="80"/>
      <c r="D579" s="80"/>
      <c r="E579" s="141"/>
      <c r="F579" s="80"/>
    </row>
    <row r="580" spans="1:6" x14ac:dyDescent="0.2">
      <c r="A580" s="139"/>
      <c r="B580" s="210"/>
      <c r="C580" s="80"/>
      <c r="D580" s="80"/>
      <c r="E580" s="141"/>
      <c r="F580" s="80"/>
    </row>
    <row r="581" spans="1:6" x14ac:dyDescent="0.2">
      <c r="A581" s="139"/>
      <c r="B581" s="210"/>
      <c r="C581" s="80"/>
      <c r="D581" s="80"/>
      <c r="E581" s="141"/>
      <c r="F581" s="80"/>
    </row>
    <row r="582" spans="1:6" x14ac:dyDescent="0.2">
      <c r="A582" s="139"/>
      <c r="B582" s="210"/>
      <c r="C582" s="80"/>
      <c r="D582" s="80"/>
      <c r="E582" s="141"/>
      <c r="F582" s="80"/>
    </row>
    <row r="583" spans="1:6" x14ac:dyDescent="0.2">
      <c r="A583" s="139"/>
      <c r="B583" s="210"/>
      <c r="C583" s="80"/>
      <c r="D583" s="80"/>
      <c r="E583" s="141"/>
      <c r="F583" s="80"/>
    </row>
    <row r="584" spans="1:6" x14ac:dyDescent="0.2">
      <c r="A584" s="139"/>
      <c r="B584" s="210"/>
      <c r="C584" s="80"/>
      <c r="D584" s="80"/>
      <c r="E584" s="141"/>
      <c r="F584" s="80"/>
    </row>
    <row r="585" spans="1:6" x14ac:dyDescent="0.2">
      <c r="A585" s="139"/>
      <c r="B585" s="210"/>
      <c r="C585" s="80"/>
      <c r="D585" s="80"/>
      <c r="E585" s="141"/>
      <c r="F585" s="80"/>
    </row>
    <row r="586" spans="1:6" x14ac:dyDescent="0.2">
      <c r="A586" s="139"/>
      <c r="B586" s="210"/>
      <c r="C586" s="80"/>
      <c r="D586" s="80"/>
      <c r="E586" s="141"/>
      <c r="F586" s="80"/>
    </row>
    <row r="587" spans="1:6" x14ac:dyDescent="0.2">
      <c r="A587" s="139"/>
      <c r="B587" s="210"/>
      <c r="C587" s="80"/>
      <c r="D587" s="80"/>
      <c r="E587" s="141"/>
      <c r="F587" s="80"/>
    </row>
    <row r="588" spans="1:6" x14ac:dyDescent="0.2">
      <c r="A588" s="139"/>
      <c r="B588" s="210"/>
      <c r="C588" s="80"/>
      <c r="D588" s="80"/>
      <c r="E588" s="141"/>
      <c r="F588" s="80"/>
    </row>
    <row r="589" spans="1:6" x14ac:dyDescent="0.2">
      <c r="A589" s="139"/>
      <c r="B589" s="210"/>
      <c r="C589" s="80"/>
      <c r="D589" s="80"/>
      <c r="E589" s="141"/>
      <c r="F589" s="80"/>
    </row>
    <row r="590" spans="1:6" x14ac:dyDescent="0.2">
      <c r="A590" s="139"/>
      <c r="B590" s="210"/>
      <c r="C590" s="80"/>
      <c r="D590" s="80"/>
      <c r="E590" s="141"/>
      <c r="F590" s="80"/>
    </row>
    <row r="591" spans="1:6" x14ac:dyDescent="0.2">
      <c r="A591" s="139"/>
      <c r="B591" s="210"/>
      <c r="C591" s="80"/>
      <c r="D591" s="80"/>
      <c r="E591" s="141"/>
      <c r="F591" s="80"/>
    </row>
    <row r="592" spans="1:6" x14ac:dyDescent="0.2">
      <c r="A592" s="139"/>
      <c r="B592" s="210"/>
      <c r="C592" s="80"/>
      <c r="D592" s="80"/>
      <c r="E592" s="141"/>
      <c r="F592" s="80"/>
    </row>
    <row r="593" spans="1:6" x14ac:dyDescent="0.2">
      <c r="A593" s="139"/>
      <c r="B593" s="210"/>
      <c r="C593" s="80"/>
      <c r="D593" s="80"/>
      <c r="E593" s="141"/>
      <c r="F593" s="80"/>
    </row>
    <row r="594" spans="1:6" x14ac:dyDescent="0.2">
      <c r="A594" s="139"/>
      <c r="B594" s="210"/>
      <c r="C594" s="80"/>
      <c r="D594" s="80"/>
      <c r="E594" s="141"/>
      <c r="F594" s="80"/>
    </row>
    <row r="595" spans="1:6" x14ac:dyDescent="0.2">
      <c r="A595" s="139"/>
      <c r="B595" s="210"/>
      <c r="C595" s="80"/>
      <c r="D595" s="80"/>
      <c r="E595" s="141"/>
      <c r="F595" s="80"/>
    </row>
    <row r="596" spans="1:6" x14ac:dyDescent="0.2">
      <c r="A596" s="139"/>
      <c r="B596" s="210"/>
      <c r="C596" s="80"/>
      <c r="D596" s="80"/>
      <c r="E596" s="141"/>
      <c r="F596" s="80"/>
    </row>
    <row r="597" spans="1:6" x14ac:dyDescent="0.2">
      <c r="A597" s="139"/>
      <c r="B597" s="210"/>
      <c r="C597" s="80"/>
      <c r="D597" s="80"/>
      <c r="E597" s="141"/>
      <c r="F597" s="80"/>
    </row>
    <row r="598" spans="1:6" x14ac:dyDescent="0.2">
      <c r="A598" s="139"/>
      <c r="B598" s="210"/>
      <c r="C598" s="80"/>
      <c r="D598" s="80"/>
      <c r="E598" s="141"/>
      <c r="F598" s="80"/>
    </row>
    <row r="599" spans="1:6" x14ac:dyDescent="0.2">
      <c r="A599" s="139"/>
      <c r="B599" s="210"/>
      <c r="C599" s="80"/>
      <c r="D599" s="80"/>
      <c r="E599" s="141"/>
      <c r="F599" s="80"/>
    </row>
    <row r="600" spans="1:6" x14ac:dyDescent="0.2">
      <c r="A600" s="139"/>
      <c r="B600" s="210"/>
      <c r="C600" s="80"/>
      <c r="D600" s="80"/>
      <c r="E600" s="141"/>
      <c r="F600" s="80"/>
    </row>
    <row r="601" spans="1:6" x14ac:dyDescent="0.2">
      <c r="A601" s="139"/>
      <c r="B601" s="210"/>
      <c r="C601" s="80"/>
      <c r="D601" s="80"/>
      <c r="E601" s="141"/>
      <c r="F601" s="80"/>
    </row>
    <row r="602" spans="1:6" x14ac:dyDescent="0.2">
      <c r="A602" s="139"/>
      <c r="B602" s="210"/>
      <c r="C602" s="80"/>
      <c r="D602" s="80"/>
      <c r="E602" s="141"/>
      <c r="F602" s="80"/>
    </row>
    <row r="603" spans="1:6" x14ac:dyDescent="0.2">
      <c r="A603" s="139"/>
      <c r="B603" s="210"/>
      <c r="C603" s="80"/>
      <c r="D603" s="80"/>
      <c r="E603" s="141"/>
      <c r="F603" s="80"/>
    </row>
    <row r="604" spans="1:6" x14ac:dyDescent="0.2">
      <c r="A604" s="139"/>
      <c r="B604" s="140"/>
      <c r="C604" s="80"/>
      <c r="D604" s="80"/>
      <c r="E604" s="141"/>
      <c r="F604" s="80"/>
    </row>
    <row r="605" spans="1:6" x14ac:dyDescent="0.2">
      <c r="A605" s="139"/>
      <c r="B605" s="208"/>
      <c r="C605" s="143"/>
      <c r="D605" s="80"/>
      <c r="E605" s="141"/>
      <c r="F605" s="80"/>
    </row>
    <row r="606" spans="1:6" x14ac:dyDescent="0.2">
      <c r="A606" s="139"/>
      <c r="B606" s="37"/>
      <c r="C606" s="143"/>
    </row>
    <row r="607" spans="1:6" x14ac:dyDescent="0.2">
      <c r="A607" s="139"/>
      <c r="B607" s="37"/>
      <c r="C607" s="143"/>
    </row>
    <row r="608" spans="1:6" x14ac:dyDescent="0.2">
      <c r="A608" s="139"/>
      <c r="B608" s="37"/>
      <c r="C608" s="143"/>
    </row>
    <row r="609" spans="1:6" x14ac:dyDescent="0.2">
      <c r="A609" s="139"/>
      <c r="B609" s="37"/>
      <c r="C609" s="143"/>
    </row>
    <row r="610" spans="1:6" x14ac:dyDescent="0.2">
      <c r="A610" s="36"/>
      <c r="B610" s="37"/>
      <c r="C610" s="215"/>
    </row>
    <row r="611" spans="1:6" x14ac:dyDescent="0.2">
      <c r="A611" s="36"/>
      <c r="B611" s="37"/>
      <c r="C611" s="37"/>
    </row>
    <row r="612" spans="1:6" x14ac:dyDescent="0.2">
      <c r="A612" s="36"/>
      <c r="B612" s="37"/>
      <c r="C612" s="37"/>
    </row>
    <row r="613" spans="1:6" x14ac:dyDescent="0.2">
      <c r="A613" s="36"/>
      <c r="B613" s="37"/>
      <c r="C613" s="215"/>
    </row>
    <row r="614" spans="1:6" x14ac:dyDescent="0.2">
      <c r="A614" s="36"/>
      <c r="B614" s="37"/>
      <c r="C614" s="215"/>
    </row>
    <row r="616" spans="1:6" x14ac:dyDescent="0.2">
      <c r="A616" s="36"/>
      <c r="B616" s="37"/>
      <c r="C616" s="37"/>
      <c r="D616" s="218"/>
      <c r="E616" s="218"/>
      <c r="F616" s="218"/>
    </row>
    <row r="617" spans="1:6" x14ac:dyDescent="0.2">
      <c r="A617" s="218"/>
      <c r="B617" s="218"/>
      <c r="C617" s="218"/>
      <c r="D617" s="218"/>
      <c r="E617" s="218"/>
      <c r="F617" s="218"/>
    </row>
    <row r="618" spans="1:6" x14ac:dyDescent="0.2">
      <c r="A618" s="218"/>
      <c r="B618" s="218"/>
      <c r="C618" s="218"/>
      <c r="D618" s="218"/>
      <c r="E618" s="218"/>
      <c r="F618" s="218"/>
    </row>
    <row r="619" spans="1:6" x14ac:dyDescent="0.2">
      <c r="A619" s="36"/>
      <c r="B619" s="37"/>
      <c r="C619" s="37"/>
      <c r="D619" s="37"/>
      <c r="E619" s="36"/>
      <c r="F619" s="37"/>
    </row>
    <row r="620" spans="1:6" x14ac:dyDescent="0.2">
      <c r="A620" s="36"/>
      <c r="B620" s="37"/>
      <c r="C620" s="37"/>
      <c r="D620" s="37"/>
      <c r="E620" s="36"/>
      <c r="F620" s="37"/>
    </row>
    <row r="621" spans="1:6" x14ac:dyDescent="0.2">
      <c r="A621" s="216"/>
      <c r="B621" s="216"/>
      <c r="C621" s="216"/>
      <c r="D621" s="216"/>
      <c r="E621" s="216"/>
      <c r="F621" s="216"/>
    </row>
    <row r="622" spans="1:6" x14ac:dyDescent="0.2">
      <c r="A622" s="217"/>
      <c r="B622" s="217"/>
      <c r="C622" s="217"/>
      <c r="D622" s="217"/>
      <c r="E622" s="217"/>
      <c r="F622" s="217"/>
    </row>
    <row r="626" spans="1:6" x14ac:dyDescent="0.2">
      <c r="A626" s="63"/>
      <c r="B626" s="164"/>
      <c r="C626" s="164"/>
      <c r="D626" s="164"/>
      <c r="E626" s="164"/>
      <c r="F626" s="164"/>
    </row>
    <row r="627" spans="1:6" x14ac:dyDescent="0.2">
      <c r="A627" s="63"/>
      <c r="B627" s="164"/>
      <c r="C627" s="164"/>
      <c r="D627" s="164"/>
      <c r="E627" s="164"/>
      <c r="F627" s="164"/>
    </row>
    <row r="628" spans="1:6" x14ac:dyDescent="0.2">
      <c r="A628" s="63"/>
      <c r="B628" s="164"/>
      <c r="C628" s="164"/>
      <c r="D628" s="164"/>
      <c r="E628" s="164"/>
      <c r="F628" s="164"/>
    </row>
    <row r="629" spans="1:6" x14ac:dyDescent="0.2">
      <c r="A629" s="1"/>
      <c r="B629" s="53"/>
      <c r="C629" s="1"/>
      <c r="D629" s="1"/>
      <c r="E629" s="1"/>
      <c r="F629" s="1"/>
    </row>
    <row r="630" spans="1:6" x14ac:dyDescent="0.2">
      <c r="A630" s="139"/>
      <c r="B630" s="210"/>
      <c r="C630" s="80"/>
      <c r="D630" s="80"/>
      <c r="E630" s="141"/>
      <c r="F630" s="80"/>
    </row>
    <row r="631" spans="1:6" x14ac:dyDescent="0.2">
      <c r="A631" s="139"/>
      <c r="B631" s="210"/>
      <c r="C631" s="80"/>
      <c r="D631" s="80"/>
      <c r="E631" s="141"/>
      <c r="F631" s="80"/>
    </row>
    <row r="632" spans="1:6" x14ac:dyDescent="0.2">
      <c r="A632" s="139"/>
      <c r="B632" s="210"/>
      <c r="C632" s="80"/>
      <c r="D632" s="80"/>
      <c r="E632" s="141"/>
      <c r="F632" s="80"/>
    </row>
    <row r="633" spans="1:6" x14ac:dyDescent="0.2">
      <c r="A633" s="139"/>
      <c r="B633" s="210"/>
      <c r="C633" s="80"/>
      <c r="D633" s="80"/>
      <c r="E633" s="141"/>
      <c r="F633" s="80"/>
    </row>
    <row r="634" spans="1:6" x14ac:dyDescent="0.2">
      <c r="A634" s="139"/>
      <c r="B634" s="210"/>
      <c r="C634" s="80"/>
      <c r="D634" s="80"/>
      <c r="E634" s="141"/>
      <c r="F634" s="80"/>
    </row>
    <row r="635" spans="1:6" x14ac:dyDescent="0.2">
      <c r="A635" s="139"/>
      <c r="B635" s="210"/>
      <c r="C635" s="80"/>
      <c r="D635" s="80"/>
      <c r="E635" s="141"/>
      <c r="F635" s="80"/>
    </row>
    <row r="636" spans="1:6" x14ac:dyDescent="0.2">
      <c r="A636" s="139"/>
      <c r="B636" s="210"/>
      <c r="C636" s="80"/>
      <c r="D636" s="80"/>
      <c r="E636" s="141"/>
      <c r="F636" s="80"/>
    </row>
    <row r="637" spans="1:6" x14ac:dyDescent="0.2">
      <c r="A637" s="139"/>
      <c r="B637" s="210"/>
      <c r="C637" s="80"/>
      <c r="D637" s="80"/>
      <c r="E637" s="141"/>
      <c r="F637" s="80"/>
    </row>
    <row r="638" spans="1:6" x14ac:dyDescent="0.2">
      <c r="A638" s="139"/>
      <c r="B638" s="210"/>
      <c r="C638" s="80"/>
      <c r="D638" s="80"/>
      <c r="E638" s="141"/>
      <c r="F638" s="80"/>
    </row>
    <row r="639" spans="1:6" x14ac:dyDescent="0.2">
      <c r="A639" s="139"/>
      <c r="B639" s="210"/>
      <c r="C639" s="80"/>
      <c r="D639" s="80"/>
      <c r="E639" s="141"/>
      <c r="F639" s="80"/>
    </row>
    <row r="640" spans="1:6" x14ac:dyDescent="0.2">
      <c r="A640" s="139"/>
      <c r="B640" s="210"/>
      <c r="C640" s="80"/>
      <c r="D640" s="80"/>
      <c r="E640" s="141"/>
      <c r="F640" s="80"/>
    </row>
    <row r="641" spans="1:6" x14ac:dyDescent="0.2">
      <c r="A641" s="139"/>
      <c r="B641" s="210"/>
      <c r="C641" s="80"/>
      <c r="D641" s="80"/>
      <c r="E641" s="141"/>
      <c r="F641" s="80"/>
    </row>
    <row r="642" spans="1:6" x14ac:dyDescent="0.2">
      <c r="A642" s="139"/>
      <c r="B642" s="210"/>
      <c r="C642" s="80"/>
      <c r="D642" s="80"/>
      <c r="E642" s="141"/>
      <c r="F642" s="80"/>
    </row>
    <row r="643" spans="1:6" x14ac:dyDescent="0.2">
      <c r="A643" s="139"/>
      <c r="B643" s="210"/>
      <c r="C643" s="80"/>
      <c r="D643" s="80"/>
      <c r="E643" s="141"/>
      <c r="F643" s="80"/>
    </row>
    <row r="644" spans="1:6" x14ac:dyDescent="0.2">
      <c r="A644" s="139"/>
      <c r="B644" s="210"/>
      <c r="C644" s="80"/>
      <c r="D644" s="80"/>
      <c r="E644" s="141"/>
      <c r="F644" s="80"/>
    </row>
    <row r="645" spans="1:6" x14ac:dyDescent="0.2">
      <c r="A645" s="139"/>
      <c r="B645" s="210"/>
      <c r="C645" s="80"/>
      <c r="D645" s="80"/>
      <c r="E645" s="141"/>
      <c r="F645" s="80"/>
    </row>
    <row r="646" spans="1:6" x14ac:dyDescent="0.2">
      <c r="A646" s="139"/>
      <c r="B646" s="210"/>
      <c r="C646" s="80"/>
      <c r="D646" s="80"/>
      <c r="E646" s="141"/>
      <c r="F646" s="80"/>
    </row>
    <row r="647" spans="1:6" x14ac:dyDescent="0.2">
      <c r="A647" s="139"/>
      <c r="B647" s="210"/>
      <c r="C647" s="80"/>
      <c r="D647" s="80"/>
      <c r="E647" s="141"/>
      <c r="F647" s="80"/>
    </row>
    <row r="648" spans="1:6" x14ac:dyDescent="0.2">
      <c r="A648" s="139"/>
      <c r="B648" s="209"/>
      <c r="C648" s="202"/>
      <c r="D648" s="202"/>
      <c r="E648" s="203"/>
      <c r="F648" s="202"/>
    </row>
    <row r="649" spans="1:6" x14ac:dyDescent="0.2">
      <c r="A649" s="139"/>
      <c r="B649" s="210"/>
      <c r="C649" s="80"/>
      <c r="D649" s="80"/>
      <c r="E649" s="141"/>
      <c r="F649" s="80"/>
    </row>
    <row r="650" spans="1:6" x14ac:dyDescent="0.2">
      <c r="A650" s="139"/>
      <c r="B650" s="210"/>
      <c r="C650" s="80"/>
      <c r="D650" s="80"/>
      <c r="E650" s="141"/>
      <c r="F650" s="80"/>
    </row>
    <row r="651" spans="1:6" x14ac:dyDescent="0.2">
      <c r="A651" s="139"/>
      <c r="B651" s="210"/>
      <c r="C651" s="80"/>
      <c r="D651" s="80"/>
      <c r="E651" s="141"/>
      <c r="F651" s="80"/>
    </row>
    <row r="652" spans="1:6" x14ac:dyDescent="0.2">
      <c r="A652" s="139"/>
      <c r="B652" s="210"/>
      <c r="C652" s="80"/>
      <c r="D652" s="80"/>
      <c r="E652" s="141"/>
      <c r="F652" s="80"/>
    </row>
    <row r="653" spans="1:6" x14ac:dyDescent="0.2">
      <c r="A653" s="139"/>
      <c r="B653" s="210"/>
      <c r="C653" s="80"/>
      <c r="D653" s="80"/>
      <c r="E653" s="141"/>
      <c r="F653" s="80"/>
    </row>
    <row r="654" spans="1:6" x14ac:dyDescent="0.2">
      <c r="A654" s="139"/>
      <c r="B654" s="210"/>
      <c r="C654" s="80"/>
      <c r="D654" s="80"/>
      <c r="E654" s="141"/>
      <c r="F654" s="80"/>
    </row>
    <row r="655" spans="1:6" x14ac:dyDescent="0.2">
      <c r="A655" s="139"/>
      <c r="B655" s="210"/>
      <c r="C655" s="80"/>
      <c r="D655" s="80"/>
      <c r="E655" s="141"/>
      <c r="F655" s="80"/>
    </row>
    <row r="656" spans="1:6" x14ac:dyDescent="0.2">
      <c r="A656" s="139"/>
      <c r="B656" s="210"/>
      <c r="C656" s="80"/>
      <c r="D656" s="80"/>
      <c r="E656" s="141"/>
      <c r="F656" s="80"/>
    </row>
    <row r="657" spans="1:6" x14ac:dyDescent="0.2">
      <c r="A657" s="139"/>
      <c r="B657" s="210"/>
      <c r="C657" s="80"/>
      <c r="D657" s="80"/>
      <c r="E657" s="141"/>
      <c r="F657" s="80"/>
    </row>
    <row r="658" spans="1:6" x14ac:dyDescent="0.2">
      <c r="A658" s="139"/>
      <c r="B658" s="210"/>
      <c r="C658" s="80"/>
      <c r="D658" s="80"/>
      <c r="E658" s="141"/>
      <c r="F658" s="80"/>
    </row>
    <row r="659" spans="1:6" x14ac:dyDescent="0.2">
      <c r="A659" s="139"/>
      <c r="B659" s="210"/>
      <c r="C659" s="80"/>
      <c r="D659" s="80"/>
      <c r="E659" s="141"/>
      <c r="F659" s="80"/>
    </row>
    <row r="660" spans="1:6" x14ac:dyDescent="0.2">
      <c r="A660" s="139"/>
      <c r="B660" s="210"/>
      <c r="C660" s="80"/>
      <c r="D660" s="80"/>
      <c r="E660" s="141"/>
      <c r="F660" s="80"/>
    </row>
    <row r="661" spans="1:6" x14ac:dyDescent="0.2">
      <c r="A661" s="139"/>
      <c r="B661" s="210"/>
      <c r="C661" s="80"/>
      <c r="D661" s="80"/>
      <c r="E661" s="141"/>
      <c r="F661" s="80"/>
    </row>
    <row r="662" spans="1:6" x14ac:dyDescent="0.2">
      <c r="A662" s="139"/>
      <c r="B662" s="210"/>
      <c r="C662" s="80"/>
      <c r="D662" s="80"/>
      <c r="E662" s="141"/>
      <c r="F662" s="80"/>
    </row>
    <row r="663" spans="1:6" x14ac:dyDescent="0.2">
      <c r="A663" s="139"/>
      <c r="B663" s="210"/>
      <c r="C663" s="80"/>
      <c r="D663" s="80"/>
      <c r="E663" s="141"/>
      <c r="F663" s="80"/>
    </row>
    <row r="664" spans="1:6" x14ac:dyDescent="0.2">
      <c r="A664" s="139"/>
      <c r="B664" s="210"/>
      <c r="C664" s="80"/>
      <c r="D664" s="80"/>
      <c r="E664" s="141"/>
      <c r="F664" s="80"/>
    </row>
    <row r="665" spans="1:6" x14ac:dyDescent="0.2">
      <c r="A665" s="139"/>
      <c r="B665" s="210"/>
      <c r="C665" s="80"/>
      <c r="D665" s="80"/>
      <c r="E665" s="141"/>
      <c r="F665" s="80"/>
    </row>
    <row r="666" spans="1:6" x14ac:dyDescent="0.2">
      <c r="A666" s="139"/>
      <c r="B666" s="210"/>
      <c r="C666" s="80"/>
      <c r="D666" s="80"/>
      <c r="E666" s="141"/>
      <c r="F666" s="80"/>
    </row>
    <row r="667" spans="1:6" x14ac:dyDescent="0.2">
      <c r="A667" s="139"/>
      <c r="B667" s="210"/>
      <c r="C667" s="80"/>
      <c r="D667" s="80"/>
      <c r="E667" s="141"/>
      <c r="F667" s="80"/>
    </row>
    <row r="668" spans="1:6" x14ac:dyDescent="0.2">
      <c r="A668" s="139"/>
      <c r="B668" s="210"/>
      <c r="C668" s="80"/>
      <c r="D668" s="80"/>
      <c r="E668" s="141"/>
      <c r="F668" s="80"/>
    </row>
    <row r="669" spans="1:6" x14ac:dyDescent="0.2">
      <c r="A669" s="139"/>
      <c r="B669" s="210"/>
      <c r="C669" s="80"/>
      <c r="D669" s="80"/>
      <c r="E669" s="141"/>
      <c r="F669" s="80"/>
    </row>
    <row r="670" spans="1:6" x14ac:dyDescent="0.2">
      <c r="A670" s="139"/>
      <c r="B670" s="209"/>
      <c r="C670" s="202"/>
      <c r="D670" s="202"/>
      <c r="E670" s="203"/>
      <c r="F670" s="202"/>
    </row>
    <row r="671" spans="1:6" x14ac:dyDescent="0.2">
      <c r="A671" s="139"/>
      <c r="B671" s="210"/>
      <c r="C671" s="80"/>
      <c r="D671" s="80"/>
      <c r="E671" s="141"/>
      <c r="F671" s="80"/>
    </row>
    <row r="672" spans="1:6" x14ac:dyDescent="0.2">
      <c r="A672" s="139"/>
      <c r="B672" s="210"/>
      <c r="C672" s="80"/>
      <c r="D672" s="80"/>
      <c r="E672" s="141"/>
      <c r="F672" s="80"/>
    </row>
    <row r="673" spans="1:6" x14ac:dyDescent="0.2">
      <c r="A673" s="139"/>
      <c r="B673" s="210"/>
      <c r="C673" s="80"/>
      <c r="D673" s="80"/>
      <c r="E673" s="141"/>
      <c r="F673" s="80"/>
    </row>
    <row r="674" spans="1:6" x14ac:dyDescent="0.2">
      <c r="A674" s="139"/>
      <c r="B674" s="210"/>
      <c r="C674" s="80"/>
      <c r="D674" s="80"/>
      <c r="E674" s="141"/>
      <c r="F674" s="80"/>
    </row>
    <row r="675" spans="1:6" x14ac:dyDescent="0.2">
      <c r="A675" s="139"/>
      <c r="B675" s="210"/>
      <c r="C675" s="80"/>
      <c r="D675" s="80"/>
      <c r="E675" s="141"/>
      <c r="F675" s="80"/>
    </row>
    <row r="676" spans="1:6" x14ac:dyDescent="0.2">
      <c r="A676" s="139"/>
      <c r="B676" s="210"/>
      <c r="C676" s="80"/>
      <c r="D676" s="80"/>
      <c r="E676" s="141"/>
      <c r="F676" s="80"/>
    </row>
    <row r="677" spans="1:6" x14ac:dyDescent="0.2">
      <c r="A677" s="139"/>
      <c r="B677" s="210"/>
      <c r="C677" s="80"/>
      <c r="D677" s="80"/>
      <c r="E677" s="141"/>
      <c r="F677" s="80"/>
    </row>
    <row r="678" spans="1:6" x14ac:dyDescent="0.2">
      <c r="A678" s="139"/>
      <c r="B678" s="210"/>
      <c r="C678" s="80"/>
      <c r="D678" s="80"/>
      <c r="E678" s="141"/>
      <c r="F678" s="80"/>
    </row>
    <row r="679" spans="1:6" x14ac:dyDescent="0.2">
      <c r="A679" s="139"/>
      <c r="B679" s="210"/>
      <c r="C679" s="80"/>
      <c r="D679" s="80"/>
      <c r="E679" s="141"/>
      <c r="F679" s="80"/>
    </row>
    <row r="680" spans="1:6" x14ac:dyDescent="0.2">
      <c r="A680" s="139"/>
      <c r="B680" s="210"/>
      <c r="C680" s="80"/>
      <c r="D680" s="80"/>
      <c r="E680" s="141"/>
      <c r="F680" s="80"/>
    </row>
    <row r="681" spans="1:6" x14ac:dyDescent="0.2">
      <c r="A681" s="139"/>
      <c r="B681" s="210"/>
      <c r="C681" s="80"/>
      <c r="D681" s="80"/>
      <c r="E681" s="141"/>
      <c r="F681" s="80"/>
    </row>
    <row r="682" spans="1:6" x14ac:dyDescent="0.2">
      <c r="A682" s="139"/>
      <c r="B682" s="208"/>
      <c r="C682" s="143"/>
      <c r="D682" s="80"/>
      <c r="E682" s="141"/>
      <c r="F682" s="80"/>
    </row>
    <row r="683" spans="1:6" x14ac:dyDescent="0.2">
      <c r="A683" s="139"/>
      <c r="B683" s="37"/>
      <c r="C683" s="143"/>
    </row>
    <row r="684" spans="1:6" x14ac:dyDescent="0.2">
      <c r="A684" s="139"/>
      <c r="B684" s="37"/>
      <c r="C684" s="143"/>
    </row>
    <row r="685" spans="1:6" x14ac:dyDescent="0.2">
      <c r="A685" s="139"/>
      <c r="B685" s="37"/>
      <c r="C685" s="143"/>
    </row>
    <row r="686" spans="1:6" x14ac:dyDescent="0.2">
      <c r="A686" s="139"/>
      <c r="B686" s="37"/>
      <c r="C686" s="143"/>
    </row>
    <row r="687" spans="1:6" x14ac:dyDescent="0.2">
      <c r="A687" s="36"/>
      <c r="B687" s="37"/>
      <c r="C687" s="215"/>
    </row>
    <row r="688" spans="1:6" x14ac:dyDescent="0.2">
      <c r="A688" s="36"/>
      <c r="B688" s="37"/>
      <c r="C688" s="37"/>
    </row>
    <row r="689" spans="1:6" x14ac:dyDescent="0.2">
      <c r="A689" s="36"/>
      <c r="B689" s="37"/>
      <c r="C689" s="37"/>
    </row>
    <row r="690" spans="1:6" x14ac:dyDescent="0.2">
      <c r="A690" s="36"/>
      <c r="B690" s="37"/>
      <c r="C690" s="215"/>
    </row>
    <row r="691" spans="1:6" x14ac:dyDescent="0.2">
      <c r="A691" s="36"/>
      <c r="B691" s="37"/>
      <c r="C691" s="215"/>
    </row>
    <row r="693" spans="1:6" x14ac:dyDescent="0.2">
      <c r="A693" s="36"/>
      <c r="B693" s="37"/>
      <c r="C693" s="37"/>
      <c r="D693" s="218"/>
      <c r="E693" s="218"/>
      <c r="F693" s="218"/>
    </row>
    <row r="694" spans="1:6" x14ac:dyDescent="0.2">
      <c r="A694" s="218"/>
      <c r="B694" s="218"/>
      <c r="C694" s="218"/>
      <c r="D694" s="218"/>
      <c r="E694" s="218"/>
      <c r="F694" s="218"/>
    </row>
    <row r="695" spans="1:6" x14ac:dyDescent="0.2">
      <c r="A695" s="218"/>
      <c r="B695" s="218"/>
      <c r="C695" s="218"/>
      <c r="D695" s="218"/>
      <c r="E695" s="218"/>
      <c r="F695" s="218"/>
    </row>
    <row r="696" spans="1:6" x14ac:dyDescent="0.2">
      <c r="A696" s="36"/>
      <c r="B696" s="37"/>
      <c r="C696" s="37"/>
      <c r="D696" s="37"/>
      <c r="E696" s="36"/>
      <c r="F696" s="37"/>
    </row>
    <row r="697" spans="1:6" x14ac:dyDescent="0.2">
      <c r="A697" s="36"/>
      <c r="B697" s="37"/>
      <c r="C697" s="37"/>
      <c r="D697" s="37"/>
      <c r="E697" s="36"/>
      <c r="F697" s="37"/>
    </row>
    <row r="698" spans="1:6" x14ac:dyDescent="0.2">
      <c r="A698" s="216"/>
      <c r="B698" s="216"/>
      <c r="C698" s="216"/>
      <c r="D698" s="216"/>
      <c r="E698" s="216"/>
      <c r="F698" s="216"/>
    </row>
    <row r="699" spans="1:6" x14ac:dyDescent="0.2">
      <c r="A699" s="217"/>
      <c r="B699" s="217"/>
      <c r="C699" s="217"/>
      <c r="D699" s="217"/>
      <c r="E699" s="217"/>
      <c r="F699" s="217"/>
    </row>
  </sheetData>
  <mergeCells count="100">
    <mergeCell ref="A57:F57"/>
    <mergeCell ref="A1:F1"/>
    <mergeCell ref="A2:F2"/>
    <mergeCell ref="A3:F3"/>
    <mergeCell ref="A55:F55"/>
    <mergeCell ref="A56:F56"/>
    <mergeCell ref="D92:F92"/>
    <mergeCell ref="D68:F68"/>
    <mergeCell ref="A69:C69"/>
    <mergeCell ref="D69:F69"/>
    <mergeCell ref="A70:C70"/>
    <mergeCell ref="D70:F70"/>
    <mergeCell ref="A73:C73"/>
    <mergeCell ref="D73:F73"/>
    <mergeCell ref="A74:C74"/>
    <mergeCell ref="D74:F74"/>
    <mergeCell ref="A78:F78"/>
    <mergeCell ref="A79:F79"/>
    <mergeCell ref="A80:F80"/>
    <mergeCell ref="D109:F109"/>
    <mergeCell ref="A93:C93"/>
    <mergeCell ref="D93:F93"/>
    <mergeCell ref="A94:C94"/>
    <mergeCell ref="D94:F94"/>
    <mergeCell ref="A97:C97"/>
    <mergeCell ref="D97:F97"/>
    <mergeCell ref="A98:C98"/>
    <mergeCell ref="D98:F98"/>
    <mergeCell ref="A102:F102"/>
    <mergeCell ref="A103:F103"/>
    <mergeCell ref="A104:F104"/>
    <mergeCell ref="A110:C110"/>
    <mergeCell ref="D110:F110"/>
    <mergeCell ref="A111:C111"/>
    <mergeCell ref="D111:F111"/>
    <mergeCell ref="A114:C114"/>
    <mergeCell ref="D114:F114"/>
    <mergeCell ref="A115:C115"/>
    <mergeCell ref="D115:F115"/>
    <mergeCell ref="D171:F171"/>
    <mergeCell ref="A172:C172"/>
    <mergeCell ref="D172:F172"/>
    <mergeCell ref="D173:F173"/>
    <mergeCell ref="A178:C178"/>
    <mergeCell ref="D178:F178"/>
    <mergeCell ref="A176:C176"/>
    <mergeCell ref="D176:F176"/>
    <mergeCell ref="A177:C177"/>
    <mergeCell ref="D177:F177"/>
    <mergeCell ref="A173:C173"/>
    <mergeCell ref="D342:F342"/>
    <mergeCell ref="A343:C343"/>
    <mergeCell ref="D343:F343"/>
    <mergeCell ref="D260:F260"/>
    <mergeCell ref="A261:C261"/>
    <mergeCell ref="D261:F261"/>
    <mergeCell ref="A262:C262"/>
    <mergeCell ref="D262:F262"/>
    <mergeCell ref="A344:C344"/>
    <mergeCell ref="D344:F344"/>
    <mergeCell ref="A347:C347"/>
    <mergeCell ref="D347:F347"/>
    <mergeCell ref="A348:C348"/>
    <mergeCell ref="D348:F348"/>
    <mergeCell ref="D422:F422"/>
    <mergeCell ref="A423:C423"/>
    <mergeCell ref="D423:F423"/>
    <mergeCell ref="A424:C424"/>
    <mergeCell ref="D424:F424"/>
    <mergeCell ref="A427:C427"/>
    <mergeCell ref="D427:F427"/>
    <mergeCell ref="A428:C428"/>
    <mergeCell ref="D428:F428"/>
    <mergeCell ref="D490:F490"/>
    <mergeCell ref="A491:C491"/>
    <mergeCell ref="D491:F491"/>
    <mergeCell ref="A492:C492"/>
    <mergeCell ref="D492:F492"/>
    <mergeCell ref="A495:C495"/>
    <mergeCell ref="D495:F495"/>
    <mergeCell ref="A496:C496"/>
    <mergeCell ref="D496:F496"/>
    <mergeCell ref="D616:F616"/>
    <mergeCell ref="A617:C617"/>
    <mergeCell ref="D617:F617"/>
    <mergeCell ref="A618:C618"/>
    <mergeCell ref="D618:F618"/>
    <mergeCell ref="A621:C621"/>
    <mergeCell ref="D621:F621"/>
    <mergeCell ref="A622:C622"/>
    <mergeCell ref="D622:F622"/>
    <mergeCell ref="A698:C698"/>
    <mergeCell ref="D698:F698"/>
    <mergeCell ref="A699:C699"/>
    <mergeCell ref="D699:F699"/>
    <mergeCell ref="D693:F693"/>
    <mergeCell ref="A694:C694"/>
    <mergeCell ref="D694:F694"/>
    <mergeCell ref="A695:C695"/>
    <mergeCell ref="D695:F69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0"/>
  <sheetViews>
    <sheetView tabSelected="1" workbookViewId="0">
      <selection activeCell="H47" sqref="H47"/>
    </sheetView>
  </sheetViews>
  <sheetFormatPr baseColWidth="10" defaultColWidth="8.83203125" defaultRowHeight="15" x14ac:dyDescent="0.2"/>
  <cols>
    <col min="2" max="2" width="26.83203125" customWidth="1"/>
    <col min="3" max="3" width="23.5" customWidth="1"/>
    <col min="4" max="4" width="23" customWidth="1"/>
    <col min="6" max="6" width="15" customWidth="1"/>
  </cols>
  <sheetData>
    <row r="1" spans="1:6" x14ac:dyDescent="0.2">
      <c r="A1" s="70" t="s">
        <v>0</v>
      </c>
      <c r="B1" s="70"/>
      <c r="C1" s="70"/>
      <c r="D1" s="70"/>
      <c r="E1" s="70"/>
      <c r="F1" s="70"/>
    </row>
    <row r="2" spans="1:6" x14ac:dyDescent="0.2">
      <c r="A2" s="70" t="s">
        <v>1</v>
      </c>
      <c r="B2" s="70"/>
      <c r="C2" s="70"/>
      <c r="D2" s="70"/>
      <c r="E2" s="70"/>
      <c r="F2" s="70"/>
    </row>
    <row r="3" spans="1:6" ht="16" thickBot="1" x14ac:dyDescent="0.25">
      <c r="A3" s="70" t="str">
        <f>'[2]OKTOBER 23'!A3</f>
        <v>BULAN OKTOBER 2023</v>
      </c>
      <c r="B3" s="70"/>
      <c r="C3" s="70"/>
      <c r="D3" s="70"/>
      <c r="E3" s="70"/>
      <c r="F3" s="70"/>
    </row>
    <row r="4" spans="1:6" ht="18" thickTop="1" thickBot="1" x14ac:dyDescent="0.25">
      <c r="A4" s="159" t="s">
        <v>138</v>
      </c>
      <c r="B4" s="160" t="s">
        <v>139</v>
      </c>
      <c r="C4" s="161" t="s">
        <v>140</v>
      </c>
      <c r="D4" s="161" t="s">
        <v>141</v>
      </c>
      <c r="E4" s="161" t="s">
        <v>7</v>
      </c>
      <c r="F4" s="162" t="s">
        <v>142</v>
      </c>
    </row>
    <row r="5" spans="1:6" x14ac:dyDescent="0.2">
      <c r="A5" s="71">
        <v>1</v>
      </c>
      <c r="B5" s="72">
        <v>45201</v>
      </c>
      <c r="C5" s="73" t="s">
        <v>627</v>
      </c>
      <c r="D5" s="73" t="s">
        <v>182</v>
      </c>
      <c r="E5" s="74">
        <v>7104</v>
      </c>
      <c r="F5" s="75" t="s">
        <v>14</v>
      </c>
    </row>
    <row r="6" spans="1:6" x14ac:dyDescent="0.2">
      <c r="A6" s="71">
        <v>2</v>
      </c>
      <c r="B6" s="72">
        <v>45201</v>
      </c>
      <c r="C6" s="78" t="s">
        <v>628</v>
      </c>
      <c r="D6" s="73" t="s">
        <v>629</v>
      </c>
      <c r="E6" s="77">
        <v>15119</v>
      </c>
      <c r="F6" s="75" t="s">
        <v>29</v>
      </c>
    </row>
    <row r="7" spans="1:6" x14ac:dyDescent="0.2">
      <c r="A7" s="71">
        <v>3</v>
      </c>
      <c r="B7" s="72">
        <v>45201</v>
      </c>
      <c r="C7" s="78" t="s">
        <v>630</v>
      </c>
      <c r="D7" s="78" t="s">
        <v>631</v>
      </c>
      <c r="E7" s="77">
        <v>3123</v>
      </c>
      <c r="F7" s="75" t="s">
        <v>14</v>
      </c>
    </row>
    <row r="8" spans="1:6" x14ac:dyDescent="0.2">
      <c r="A8" s="71">
        <v>4</v>
      </c>
      <c r="B8" s="72">
        <v>45201</v>
      </c>
      <c r="C8" s="78" t="s">
        <v>632</v>
      </c>
      <c r="D8" s="78" t="s">
        <v>486</v>
      </c>
      <c r="E8" s="77">
        <v>12290</v>
      </c>
      <c r="F8" s="79" t="s">
        <v>11</v>
      </c>
    </row>
    <row r="9" spans="1:6" x14ac:dyDescent="0.2">
      <c r="A9" s="71">
        <v>5</v>
      </c>
      <c r="B9" s="72">
        <v>45201</v>
      </c>
      <c r="C9" s="78" t="s">
        <v>633</v>
      </c>
      <c r="D9" s="78" t="s">
        <v>212</v>
      </c>
      <c r="E9" s="77">
        <v>5646</v>
      </c>
      <c r="F9" s="79" t="s">
        <v>20</v>
      </c>
    </row>
    <row r="10" spans="1:6" x14ac:dyDescent="0.2">
      <c r="A10" s="71">
        <v>6</v>
      </c>
      <c r="B10" s="72">
        <v>45201</v>
      </c>
      <c r="C10" s="78" t="s">
        <v>634</v>
      </c>
      <c r="D10" s="78" t="s">
        <v>635</v>
      </c>
      <c r="E10" s="77">
        <v>3741</v>
      </c>
      <c r="F10" s="79" t="s">
        <v>14</v>
      </c>
    </row>
    <row r="11" spans="1:6" x14ac:dyDescent="0.2">
      <c r="A11" s="71">
        <v>7</v>
      </c>
      <c r="B11" s="72">
        <v>45202</v>
      </c>
      <c r="C11" s="78" t="s">
        <v>636</v>
      </c>
      <c r="D11" s="78" t="s">
        <v>212</v>
      </c>
      <c r="E11" s="77">
        <v>12625</v>
      </c>
      <c r="F11" s="79" t="s">
        <v>11</v>
      </c>
    </row>
    <row r="12" spans="1:6" x14ac:dyDescent="0.2">
      <c r="A12" s="71">
        <v>8</v>
      </c>
      <c r="B12" s="72">
        <v>45202</v>
      </c>
      <c r="C12" s="78" t="s">
        <v>637</v>
      </c>
      <c r="D12" s="78" t="s">
        <v>638</v>
      </c>
      <c r="E12" s="77">
        <v>15785</v>
      </c>
      <c r="F12" s="79" t="s">
        <v>29</v>
      </c>
    </row>
    <row r="13" spans="1:6" x14ac:dyDescent="0.2">
      <c r="A13" s="71">
        <v>9</v>
      </c>
      <c r="B13" s="72">
        <v>45202</v>
      </c>
      <c r="C13" s="78" t="s">
        <v>639</v>
      </c>
      <c r="D13" s="78" t="s">
        <v>420</v>
      </c>
      <c r="E13" s="77">
        <v>10654</v>
      </c>
      <c r="F13" s="79" t="s">
        <v>20</v>
      </c>
    </row>
    <row r="14" spans="1:6" x14ac:dyDescent="0.2">
      <c r="A14" s="71">
        <v>10</v>
      </c>
      <c r="B14" s="72">
        <v>45202</v>
      </c>
      <c r="C14" s="78" t="s">
        <v>640</v>
      </c>
      <c r="D14" s="78" t="s">
        <v>584</v>
      </c>
      <c r="E14" s="77">
        <v>2626</v>
      </c>
      <c r="F14" s="79" t="s">
        <v>20</v>
      </c>
    </row>
    <row r="15" spans="1:6" x14ac:dyDescent="0.2">
      <c r="A15" s="71">
        <v>11</v>
      </c>
      <c r="B15" s="72">
        <v>45202</v>
      </c>
      <c r="C15" s="78" t="s">
        <v>46</v>
      </c>
      <c r="D15" s="78" t="s">
        <v>641</v>
      </c>
      <c r="E15" s="77">
        <v>14634</v>
      </c>
      <c r="F15" s="79" t="s">
        <v>29</v>
      </c>
    </row>
    <row r="16" spans="1:6" x14ac:dyDescent="0.2">
      <c r="A16" s="71">
        <v>12</v>
      </c>
      <c r="B16" s="72">
        <v>45203</v>
      </c>
      <c r="C16" s="78" t="s">
        <v>642</v>
      </c>
      <c r="D16" s="78" t="s">
        <v>643</v>
      </c>
      <c r="E16" s="77">
        <v>9196</v>
      </c>
      <c r="F16" s="79" t="s">
        <v>11</v>
      </c>
    </row>
    <row r="17" spans="1:6" x14ac:dyDescent="0.2">
      <c r="A17" s="71">
        <v>13</v>
      </c>
      <c r="B17" s="72">
        <v>45203</v>
      </c>
      <c r="C17" s="78" t="s">
        <v>644</v>
      </c>
      <c r="D17" s="78" t="s">
        <v>297</v>
      </c>
      <c r="E17" s="77">
        <v>9804</v>
      </c>
      <c r="F17" s="79" t="s">
        <v>11</v>
      </c>
    </row>
    <row r="18" spans="1:6" x14ac:dyDescent="0.2">
      <c r="A18" s="71">
        <v>14</v>
      </c>
      <c r="B18" s="72">
        <v>45204</v>
      </c>
      <c r="C18" s="78" t="s">
        <v>645</v>
      </c>
      <c r="D18" s="78" t="s">
        <v>646</v>
      </c>
      <c r="E18" s="77">
        <v>19611</v>
      </c>
      <c r="F18" s="79" t="s">
        <v>14</v>
      </c>
    </row>
    <row r="19" spans="1:6" x14ac:dyDescent="0.2">
      <c r="A19" s="71">
        <v>15</v>
      </c>
      <c r="B19" s="72">
        <v>45205</v>
      </c>
      <c r="C19" s="78" t="s">
        <v>409</v>
      </c>
      <c r="D19" s="78" t="s">
        <v>647</v>
      </c>
      <c r="E19" s="77">
        <v>19287</v>
      </c>
      <c r="F19" s="79" t="s">
        <v>29</v>
      </c>
    </row>
    <row r="20" spans="1:6" x14ac:dyDescent="0.2">
      <c r="A20" s="71">
        <v>16</v>
      </c>
      <c r="B20" s="72">
        <v>45208</v>
      </c>
      <c r="C20" s="78" t="s">
        <v>648</v>
      </c>
      <c r="D20" s="78" t="s">
        <v>486</v>
      </c>
      <c r="E20" s="77">
        <v>12304</v>
      </c>
      <c r="F20" s="79" t="s">
        <v>11</v>
      </c>
    </row>
    <row r="21" spans="1:6" x14ac:dyDescent="0.2">
      <c r="A21" s="71">
        <v>17</v>
      </c>
      <c r="B21" s="72">
        <v>45209</v>
      </c>
      <c r="C21" s="78" t="s">
        <v>649</v>
      </c>
      <c r="D21" s="78" t="s">
        <v>522</v>
      </c>
      <c r="E21" s="77">
        <v>8910</v>
      </c>
      <c r="F21" s="79" t="s">
        <v>11</v>
      </c>
    </row>
    <row r="22" spans="1:6" x14ac:dyDescent="0.2">
      <c r="A22" s="71">
        <v>18</v>
      </c>
      <c r="B22" s="72">
        <v>45209</v>
      </c>
      <c r="C22" s="78" t="s">
        <v>650</v>
      </c>
      <c r="D22" s="78" t="s">
        <v>122</v>
      </c>
      <c r="E22" s="77">
        <v>17425</v>
      </c>
      <c r="F22" s="75" t="s">
        <v>17</v>
      </c>
    </row>
    <row r="23" spans="1:6" x14ac:dyDescent="0.2">
      <c r="A23" s="71">
        <v>19</v>
      </c>
      <c r="B23" s="72">
        <v>45209</v>
      </c>
      <c r="C23" s="78" t="s">
        <v>651</v>
      </c>
      <c r="D23" s="78" t="s">
        <v>16</v>
      </c>
      <c r="E23" s="77">
        <v>19782</v>
      </c>
      <c r="F23" s="75" t="s">
        <v>17</v>
      </c>
    </row>
    <row r="24" spans="1:6" x14ac:dyDescent="0.2">
      <c r="A24" s="71">
        <v>20</v>
      </c>
      <c r="B24" s="72">
        <v>45209</v>
      </c>
      <c r="C24" s="78" t="s">
        <v>652</v>
      </c>
      <c r="D24" s="78" t="s">
        <v>653</v>
      </c>
      <c r="E24" s="77">
        <v>17600</v>
      </c>
      <c r="F24" s="75" t="s">
        <v>17</v>
      </c>
    </row>
    <row r="25" spans="1:6" x14ac:dyDescent="0.2">
      <c r="A25" s="71">
        <v>21</v>
      </c>
      <c r="B25" s="72">
        <v>45210</v>
      </c>
      <c r="C25" s="78" t="s">
        <v>654</v>
      </c>
      <c r="D25" s="78" t="s">
        <v>655</v>
      </c>
      <c r="E25" s="77">
        <v>3957</v>
      </c>
      <c r="F25" s="79" t="s">
        <v>11</v>
      </c>
    </row>
    <row r="26" spans="1:6" x14ac:dyDescent="0.2">
      <c r="A26" s="71">
        <v>22</v>
      </c>
      <c r="B26" s="72">
        <v>45211</v>
      </c>
      <c r="C26" s="78" t="s">
        <v>222</v>
      </c>
      <c r="D26" s="78" t="s">
        <v>160</v>
      </c>
      <c r="E26" s="77">
        <v>10939</v>
      </c>
      <c r="F26" s="79" t="s">
        <v>20</v>
      </c>
    </row>
    <row r="27" spans="1:6" x14ac:dyDescent="0.2">
      <c r="A27" s="71">
        <v>23</v>
      </c>
      <c r="B27" s="72">
        <v>45211</v>
      </c>
      <c r="C27" s="78" t="s">
        <v>656</v>
      </c>
      <c r="D27" s="78" t="s">
        <v>657</v>
      </c>
      <c r="E27" s="77">
        <v>1411</v>
      </c>
      <c r="F27" s="79" t="s">
        <v>20</v>
      </c>
    </row>
    <row r="28" spans="1:6" x14ac:dyDescent="0.2">
      <c r="A28" s="71">
        <v>24</v>
      </c>
      <c r="B28" s="72">
        <v>45211</v>
      </c>
      <c r="C28" s="78" t="s">
        <v>658</v>
      </c>
      <c r="D28" s="78" t="s">
        <v>659</v>
      </c>
      <c r="E28" s="77">
        <v>17378</v>
      </c>
      <c r="F28" s="79" t="s">
        <v>20</v>
      </c>
    </row>
    <row r="29" spans="1:6" x14ac:dyDescent="0.2">
      <c r="A29" s="71">
        <v>25</v>
      </c>
      <c r="B29" s="72">
        <v>45212</v>
      </c>
      <c r="C29" s="78" t="s">
        <v>165</v>
      </c>
      <c r="D29" s="78" t="s">
        <v>442</v>
      </c>
      <c r="E29" s="77">
        <v>10019</v>
      </c>
      <c r="F29" s="79" t="s">
        <v>20</v>
      </c>
    </row>
    <row r="30" spans="1:6" x14ac:dyDescent="0.2">
      <c r="A30" s="71">
        <v>26</v>
      </c>
      <c r="B30" s="72">
        <v>45215</v>
      </c>
      <c r="C30" s="78" t="s">
        <v>660</v>
      </c>
      <c r="D30" s="78" t="s">
        <v>661</v>
      </c>
      <c r="E30" s="77">
        <v>15174</v>
      </c>
      <c r="F30" s="75" t="s">
        <v>29</v>
      </c>
    </row>
    <row r="31" spans="1:6" x14ac:dyDescent="0.2">
      <c r="A31" s="71">
        <v>27</v>
      </c>
      <c r="B31" s="72">
        <v>45215</v>
      </c>
      <c r="C31" s="78" t="s">
        <v>662</v>
      </c>
      <c r="D31" s="78" t="s">
        <v>663</v>
      </c>
      <c r="E31" s="77">
        <v>14533</v>
      </c>
      <c r="F31" s="75" t="s">
        <v>29</v>
      </c>
    </row>
    <row r="32" spans="1:6" x14ac:dyDescent="0.2">
      <c r="A32" s="71">
        <v>28</v>
      </c>
      <c r="B32" s="72">
        <v>45215</v>
      </c>
      <c r="C32" s="78" t="s">
        <v>664</v>
      </c>
      <c r="D32" s="78" t="s">
        <v>663</v>
      </c>
      <c r="E32" s="77">
        <v>14532</v>
      </c>
      <c r="F32" s="75" t="s">
        <v>29</v>
      </c>
    </row>
    <row r="33" spans="1:6" x14ac:dyDescent="0.2">
      <c r="A33" s="71">
        <v>29</v>
      </c>
      <c r="B33" s="72">
        <v>45215</v>
      </c>
      <c r="C33" s="78" t="s">
        <v>665</v>
      </c>
      <c r="D33" s="78" t="s">
        <v>182</v>
      </c>
      <c r="E33" s="77">
        <v>2014</v>
      </c>
      <c r="F33" s="75" t="s">
        <v>11</v>
      </c>
    </row>
    <row r="34" spans="1:6" x14ac:dyDescent="0.2">
      <c r="A34" s="71">
        <v>30</v>
      </c>
      <c r="B34" s="72">
        <v>45215</v>
      </c>
      <c r="C34" s="78" t="s">
        <v>666</v>
      </c>
      <c r="D34" s="78" t="s">
        <v>667</v>
      </c>
      <c r="E34" s="77">
        <v>11047</v>
      </c>
      <c r="F34" s="75" t="s">
        <v>20</v>
      </c>
    </row>
    <row r="35" spans="1:6" x14ac:dyDescent="0.2">
      <c r="A35" s="71">
        <v>31</v>
      </c>
      <c r="B35" s="72">
        <v>45216</v>
      </c>
      <c r="C35" s="78" t="s">
        <v>668</v>
      </c>
      <c r="D35" s="78" t="s">
        <v>330</v>
      </c>
      <c r="E35" s="77">
        <v>17273</v>
      </c>
      <c r="F35" s="75" t="s">
        <v>11</v>
      </c>
    </row>
    <row r="36" spans="1:6" x14ac:dyDescent="0.2">
      <c r="A36" s="71">
        <v>32</v>
      </c>
      <c r="B36" s="72">
        <v>45216</v>
      </c>
      <c r="C36" s="78" t="s">
        <v>669</v>
      </c>
      <c r="D36" s="78" t="s">
        <v>670</v>
      </c>
      <c r="E36" s="77">
        <v>16694</v>
      </c>
      <c r="F36" s="75" t="s">
        <v>14</v>
      </c>
    </row>
    <row r="37" spans="1:6" x14ac:dyDescent="0.2">
      <c r="A37" s="71">
        <v>33</v>
      </c>
      <c r="B37" s="72">
        <v>45219</v>
      </c>
      <c r="C37" s="78" t="s">
        <v>671</v>
      </c>
      <c r="D37" s="78" t="s">
        <v>672</v>
      </c>
      <c r="E37" s="77">
        <v>18962</v>
      </c>
      <c r="F37" s="75" t="s">
        <v>17</v>
      </c>
    </row>
    <row r="38" spans="1:6" x14ac:dyDescent="0.2">
      <c r="A38" s="71">
        <v>34</v>
      </c>
      <c r="B38" s="72">
        <v>45219</v>
      </c>
      <c r="C38" s="78" t="s">
        <v>673</v>
      </c>
      <c r="D38" s="78" t="s">
        <v>117</v>
      </c>
      <c r="E38" s="77">
        <v>11297</v>
      </c>
      <c r="F38" s="75" t="s">
        <v>17</v>
      </c>
    </row>
    <row r="39" spans="1:6" x14ac:dyDescent="0.2">
      <c r="A39" s="71">
        <v>35</v>
      </c>
      <c r="B39" s="72">
        <v>45219</v>
      </c>
      <c r="C39" s="78" t="s">
        <v>62</v>
      </c>
      <c r="D39" s="78" t="s">
        <v>674</v>
      </c>
      <c r="E39" s="77">
        <v>13092</v>
      </c>
      <c r="F39" s="75" t="s">
        <v>17</v>
      </c>
    </row>
    <row r="40" spans="1:6" x14ac:dyDescent="0.2">
      <c r="A40" s="71">
        <v>36</v>
      </c>
      <c r="B40" s="72">
        <v>45219</v>
      </c>
      <c r="C40" s="78" t="s">
        <v>675</v>
      </c>
      <c r="D40" s="78" t="s">
        <v>676</v>
      </c>
      <c r="E40" s="77">
        <v>15605</v>
      </c>
      <c r="F40" s="75" t="s">
        <v>20</v>
      </c>
    </row>
    <row r="41" spans="1:6" x14ac:dyDescent="0.2">
      <c r="A41" s="71">
        <v>37</v>
      </c>
      <c r="B41" s="72">
        <v>45219</v>
      </c>
      <c r="C41" s="78" t="s">
        <v>677</v>
      </c>
      <c r="D41" s="78" t="s">
        <v>475</v>
      </c>
      <c r="E41" s="77">
        <v>19248</v>
      </c>
      <c r="F41" s="75" t="s">
        <v>11</v>
      </c>
    </row>
    <row r="42" spans="1:6" x14ac:dyDescent="0.2">
      <c r="A42" s="71">
        <v>38</v>
      </c>
      <c r="B42" s="72">
        <v>45219</v>
      </c>
      <c r="C42" s="78" t="s">
        <v>678</v>
      </c>
      <c r="D42" s="78" t="s">
        <v>679</v>
      </c>
      <c r="E42" s="77">
        <v>3431</v>
      </c>
      <c r="F42" s="75" t="s">
        <v>11</v>
      </c>
    </row>
    <row r="43" spans="1:6" x14ac:dyDescent="0.2">
      <c r="A43" s="71">
        <v>39</v>
      </c>
      <c r="B43" s="72">
        <v>45223</v>
      </c>
      <c r="C43" s="78" t="s">
        <v>680</v>
      </c>
      <c r="D43" s="78" t="s">
        <v>681</v>
      </c>
      <c r="E43" s="77">
        <v>11402</v>
      </c>
      <c r="F43" s="75" t="s">
        <v>29</v>
      </c>
    </row>
    <row r="44" spans="1:6" x14ac:dyDescent="0.2">
      <c r="A44" s="71">
        <v>40</v>
      </c>
      <c r="B44" s="72">
        <v>45223</v>
      </c>
      <c r="C44" s="78" t="s">
        <v>682</v>
      </c>
      <c r="D44" s="78" t="s">
        <v>243</v>
      </c>
      <c r="E44" s="77">
        <v>11662</v>
      </c>
      <c r="F44" s="75" t="s">
        <v>11</v>
      </c>
    </row>
    <row r="45" spans="1:6" x14ac:dyDescent="0.2">
      <c r="A45" s="71">
        <v>41</v>
      </c>
      <c r="B45" s="72">
        <v>45223</v>
      </c>
      <c r="C45" s="78" t="s">
        <v>683</v>
      </c>
      <c r="D45" s="78" t="s">
        <v>684</v>
      </c>
      <c r="E45" s="77">
        <v>16142</v>
      </c>
      <c r="F45" s="75" t="s">
        <v>11</v>
      </c>
    </row>
    <row r="46" spans="1:6" x14ac:dyDescent="0.2">
      <c r="A46" s="71">
        <v>42</v>
      </c>
      <c r="B46" s="72">
        <v>45223</v>
      </c>
      <c r="C46" s="78" t="s">
        <v>685</v>
      </c>
      <c r="D46" s="78" t="s">
        <v>686</v>
      </c>
      <c r="E46" s="77">
        <v>194</v>
      </c>
      <c r="F46" s="75" t="s">
        <v>20</v>
      </c>
    </row>
    <row r="47" spans="1:6" x14ac:dyDescent="0.2">
      <c r="A47" s="71">
        <v>43</v>
      </c>
      <c r="B47" s="72">
        <v>45223</v>
      </c>
      <c r="C47" s="78" t="s">
        <v>687</v>
      </c>
      <c r="D47" s="78" t="s">
        <v>688</v>
      </c>
      <c r="E47" s="77">
        <v>15294</v>
      </c>
      <c r="F47" s="75" t="s">
        <v>20</v>
      </c>
    </row>
    <row r="48" spans="1:6" x14ac:dyDescent="0.2">
      <c r="A48" s="71">
        <v>44</v>
      </c>
      <c r="B48" s="72">
        <v>45223</v>
      </c>
      <c r="C48" s="78" t="s">
        <v>689</v>
      </c>
      <c r="D48" s="78" t="s">
        <v>182</v>
      </c>
      <c r="E48" s="77">
        <v>10385</v>
      </c>
      <c r="F48" s="75" t="s">
        <v>11</v>
      </c>
    </row>
    <row r="49" spans="1:6" x14ac:dyDescent="0.2">
      <c r="A49" s="71">
        <v>45</v>
      </c>
      <c r="B49" s="72">
        <v>45224</v>
      </c>
      <c r="C49" s="78" t="s">
        <v>690</v>
      </c>
      <c r="D49" s="78" t="s">
        <v>691</v>
      </c>
      <c r="E49" s="77">
        <v>7412</v>
      </c>
      <c r="F49" s="75" t="s">
        <v>11</v>
      </c>
    </row>
    <row r="50" spans="1:6" x14ac:dyDescent="0.2">
      <c r="A50" s="71">
        <v>46</v>
      </c>
      <c r="B50" s="72">
        <v>45225</v>
      </c>
      <c r="C50" s="78" t="s">
        <v>692</v>
      </c>
      <c r="D50" s="78" t="s">
        <v>212</v>
      </c>
      <c r="E50" s="77">
        <v>5757</v>
      </c>
      <c r="F50" s="75" t="s">
        <v>14</v>
      </c>
    </row>
    <row r="51" spans="1:6" x14ac:dyDescent="0.2">
      <c r="A51" s="71">
        <v>47</v>
      </c>
      <c r="B51" s="72">
        <v>45225</v>
      </c>
      <c r="C51" s="78" t="s">
        <v>693</v>
      </c>
      <c r="D51" s="78" t="s">
        <v>694</v>
      </c>
      <c r="E51" s="77">
        <v>18147</v>
      </c>
      <c r="F51" s="75" t="s">
        <v>20</v>
      </c>
    </row>
    <row r="52" spans="1:6" x14ac:dyDescent="0.2">
      <c r="A52" s="71">
        <v>48</v>
      </c>
      <c r="B52" s="72">
        <v>45225</v>
      </c>
      <c r="C52" s="78" t="s">
        <v>695</v>
      </c>
      <c r="D52" s="78" t="s">
        <v>160</v>
      </c>
      <c r="E52" s="77">
        <v>1286</v>
      </c>
      <c r="F52" s="75" t="s">
        <v>20</v>
      </c>
    </row>
    <row r="53" spans="1:6" x14ac:dyDescent="0.2">
      <c r="A53" s="71">
        <v>49</v>
      </c>
      <c r="B53" s="72">
        <v>45225</v>
      </c>
      <c r="C53" s="78" t="s">
        <v>696</v>
      </c>
      <c r="D53" s="78" t="s">
        <v>697</v>
      </c>
      <c r="E53" s="77">
        <v>8368</v>
      </c>
      <c r="F53" s="75" t="s">
        <v>20</v>
      </c>
    </row>
    <row r="54" spans="1:6" x14ac:dyDescent="0.2">
      <c r="A54" s="219">
        <v>50</v>
      </c>
      <c r="B54" s="220">
        <v>45225</v>
      </c>
      <c r="C54" s="97" t="s">
        <v>102</v>
      </c>
      <c r="D54" s="97" t="s">
        <v>698</v>
      </c>
      <c r="E54" s="98">
        <v>2643</v>
      </c>
      <c r="F54" s="221" t="s">
        <v>11</v>
      </c>
    </row>
    <row r="55" spans="1:6" x14ac:dyDescent="0.2">
      <c r="A55" s="225">
        <v>51</v>
      </c>
      <c r="B55" s="222">
        <v>45225</v>
      </c>
      <c r="C55" s="223" t="s">
        <v>203</v>
      </c>
      <c r="D55" s="223" t="s">
        <v>304</v>
      </c>
      <c r="E55" s="224">
        <v>18854</v>
      </c>
      <c r="F55" s="226" t="s">
        <v>29</v>
      </c>
    </row>
    <row r="56" spans="1:6" x14ac:dyDescent="0.2">
      <c r="A56" s="225">
        <v>52</v>
      </c>
      <c r="B56" s="222">
        <v>45226</v>
      </c>
      <c r="C56" s="223" t="s">
        <v>699</v>
      </c>
      <c r="D56" s="223" t="s">
        <v>182</v>
      </c>
      <c r="E56" s="224">
        <v>10194</v>
      </c>
      <c r="F56" s="226" t="s">
        <v>29</v>
      </c>
    </row>
    <row r="57" spans="1:6" x14ac:dyDescent="0.2">
      <c r="A57" s="71">
        <v>53</v>
      </c>
      <c r="B57" s="72">
        <v>45229</v>
      </c>
      <c r="C57" s="73" t="s">
        <v>700</v>
      </c>
      <c r="D57" s="73" t="s">
        <v>412</v>
      </c>
      <c r="E57" s="74">
        <v>12464</v>
      </c>
      <c r="F57" s="75" t="s">
        <v>11</v>
      </c>
    </row>
    <row r="58" spans="1:6" x14ac:dyDescent="0.2">
      <c r="A58" s="71">
        <v>54</v>
      </c>
      <c r="B58" s="72">
        <v>45229</v>
      </c>
      <c r="C58" s="78" t="s">
        <v>701</v>
      </c>
      <c r="D58" s="78" t="s">
        <v>702</v>
      </c>
      <c r="E58" s="77">
        <v>14018</v>
      </c>
      <c r="F58" s="75" t="s">
        <v>11</v>
      </c>
    </row>
    <row r="59" spans="1:6" x14ac:dyDescent="0.2">
      <c r="A59" s="71">
        <v>55</v>
      </c>
      <c r="B59" s="72">
        <v>45229</v>
      </c>
      <c r="C59" s="78" t="s">
        <v>405</v>
      </c>
      <c r="D59" s="78" t="s">
        <v>703</v>
      </c>
      <c r="E59" s="77">
        <v>10571</v>
      </c>
      <c r="F59" s="75" t="s">
        <v>17</v>
      </c>
    </row>
    <row r="60" spans="1:6" x14ac:dyDescent="0.2">
      <c r="A60" s="71">
        <v>56</v>
      </c>
      <c r="B60" s="72">
        <v>45229</v>
      </c>
      <c r="C60" s="78" t="s">
        <v>704</v>
      </c>
      <c r="D60" s="78" t="s">
        <v>117</v>
      </c>
      <c r="E60" s="77">
        <v>11455</v>
      </c>
      <c r="F60" s="75" t="s">
        <v>17</v>
      </c>
    </row>
    <row r="61" spans="1:6" x14ac:dyDescent="0.2">
      <c r="A61" s="95">
        <v>57</v>
      </c>
      <c r="B61" s="96">
        <v>45229</v>
      </c>
      <c r="C61" s="97" t="s">
        <v>705</v>
      </c>
      <c r="D61" s="97" t="s">
        <v>706</v>
      </c>
      <c r="E61" s="98">
        <v>17032</v>
      </c>
      <c r="F61" s="99" t="s">
        <v>17</v>
      </c>
    </row>
    <row r="62" spans="1:6" ht="16" thickBot="1" x14ac:dyDescent="0.25">
      <c r="A62" s="81">
        <v>58</v>
      </c>
      <c r="B62" s="82">
        <v>45230</v>
      </c>
      <c r="C62" s="83" t="s">
        <v>707</v>
      </c>
      <c r="D62" s="83" t="s">
        <v>708</v>
      </c>
      <c r="E62" s="84">
        <v>20402</v>
      </c>
      <c r="F62" s="85" t="s">
        <v>14</v>
      </c>
    </row>
    <row r="63" spans="1:6" ht="16" thickTop="1" x14ac:dyDescent="0.2">
      <c r="B63" s="65"/>
    </row>
    <row r="64" spans="1:6" x14ac:dyDescent="0.2">
      <c r="B64" s="66"/>
      <c r="D64" s="67" t="s">
        <v>709</v>
      </c>
      <c r="E64" s="67"/>
      <c r="F64" s="67"/>
    </row>
    <row r="65" spans="2:6" x14ac:dyDescent="0.2">
      <c r="D65" s="67" t="s">
        <v>130</v>
      </c>
      <c r="E65" s="67"/>
      <c r="F65" s="67"/>
    </row>
    <row r="66" spans="2:6" x14ac:dyDescent="0.2">
      <c r="D66" s="67" t="s">
        <v>108</v>
      </c>
      <c r="E66" s="67"/>
      <c r="F66" s="67"/>
    </row>
    <row r="67" spans="2:6" x14ac:dyDescent="0.2">
      <c r="D67" s="67"/>
      <c r="E67" s="67"/>
      <c r="F67" s="67"/>
    </row>
    <row r="68" spans="2:6" x14ac:dyDescent="0.2">
      <c r="B68" s="65"/>
      <c r="D68" s="67"/>
      <c r="E68" s="67"/>
      <c r="F68" s="67"/>
    </row>
    <row r="69" spans="2:6" x14ac:dyDescent="0.2">
      <c r="B69" s="66"/>
      <c r="D69" s="68" t="s">
        <v>232</v>
      </c>
      <c r="E69" s="67"/>
      <c r="F69" s="67"/>
    </row>
    <row r="70" spans="2:6" x14ac:dyDescent="0.2">
      <c r="D70" s="69" t="s">
        <v>112</v>
      </c>
      <c r="E70" s="67"/>
      <c r="F70" s="6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workbookViewId="0">
      <selection activeCell="D53" sqref="D53"/>
    </sheetView>
  </sheetViews>
  <sheetFormatPr baseColWidth="10" defaultColWidth="8.83203125" defaultRowHeight="15" x14ac:dyDescent="0.2"/>
  <cols>
    <col min="2" max="2" width="15.83203125" customWidth="1"/>
    <col min="3" max="3" width="25.5" customWidth="1"/>
    <col min="4" max="4" width="27.1640625" customWidth="1"/>
    <col min="6" max="6" width="13.83203125" customWidth="1"/>
  </cols>
  <sheetData>
    <row r="1" spans="1:6" x14ac:dyDescent="0.2">
      <c r="A1" s="63" t="s">
        <v>0</v>
      </c>
      <c r="B1" s="164"/>
      <c r="C1" s="164"/>
      <c r="D1" s="164"/>
      <c r="E1" s="164"/>
      <c r="F1" s="164"/>
    </row>
    <row r="2" spans="1:6" x14ac:dyDescent="0.2">
      <c r="A2" s="63" t="s">
        <v>1</v>
      </c>
      <c r="B2" s="164"/>
      <c r="C2" s="164"/>
      <c r="D2" s="164"/>
      <c r="E2" s="164"/>
      <c r="F2" s="164"/>
    </row>
    <row r="3" spans="1:6" ht="16" thickBot="1" x14ac:dyDescent="0.25">
      <c r="A3" s="63" t="str">
        <f>'[3]NOVEMBER 23'!A3</f>
        <v>BULAN NOVEMBER 2023</v>
      </c>
      <c r="B3" s="164"/>
      <c r="C3" s="164"/>
      <c r="D3" s="164"/>
      <c r="E3" s="164"/>
      <c r="F3" s="164"/>
    </row>
    <row r="4" spans="1:6" ht="34" thickTop="1" thickBot="1" x14ac:dyDescent="0.25">
      <c r="A4" s="165" t="s">
        <v>138</v>
      </c>
      <c r="B4" s="166" t="s">
        <v>139</v>
      </c>
      <c r="C4" s="167" t="s">
        <v>140</v>
      </c>
      <c r="D4" s="167" t="s">
        <v>141</v>
      </c>
      <c r="E4" s="167" t="s">
        <v>7</v>
      </c>
      <c r="F4" s="168" t="s">
        <v>142</v>
      </c>
    </row>
    <row r="5" spans="1:6" x14ac:dyDescent="0.2">
      <c r="A5" s="144">
        <v>1</v>
      </c>
      <c r="B5" s="149">
        <v>45233</v>
      </c>
      <c r="C5" s="73" t="s">
        <v>710</v>
      </c>
      <c r="D5" s="73" t="s">
        <v>290</v>
      </c>
      <c r="E5" s="74">
        <v>15969</v>
      </c>
      <c r="F5" s="169" t="s">
        <v>11</v>
      </c>
    </row>
    <row r="6" spans="1:6" x14ac:dyDescent="0.2">
      <c r="A6" s="71">
        <v>2</v>
      </c>
      <c r="B6" s="149">
        <v>45236</v>
      </c>
      <c r="C6" s="78" t="s">
        <v>711</v>
      </c>
      <c r="D6" s="73" t="s">
        <v>712</v>
      </c>
      <c r="E6" s="77">
        <v>14940</v>
      </c>
      <c r="F6" s="169" t="s">
        <v>11</v>
      </c>
    </row>
    <row r="7" spans="1:6" x14ac:dyDescent="0.2">
      <c r="A7" s="71">
        <v>3</v>
      </c>
      <c r="B7" s="149">
        <v>45236</v>
      </c>
      <c r="C7" s="78" t="s">
        <v>713</v>
      </c>
      <c r="D7" s="78" t="s">
        <v>440</v>
      </c>
      <c r="E7" s="77">
        <v>3575</v>
      </c>
      <c r="F7" s="169" t="s">
        <v>11</v>
      </c>
    </row>
    <row r="8" spans="1:6" x14ac:dyDescent="0.2">
      <c r="A8" s="71">
        <v>4</v>
      </c>
      <c r="B8" s="149">
        <v>45237</v>
      </c>
      <c r="C8" s="78" t="s">
        <v>714</v>
      </c>
      <c r="D8" s="78" t="s">
        <v>715</v>
      </c>
      <c r="E8" s="77">
        <v>18712</v>
      </c>
      <c r="F8" s="170" t="s">
        <v>29</v>
      </c>
    </row>
    <row r="9" spans="1:6" x14ac:dyDescent="0.2">
      <c r="A9" s="71">
        <v>5</v>
      </c>
      <c r="B9" s="149">
        <v>45246</v>
      </c>
      <c r="C9" s="78" t="s">
        <v>716</v>
      </c>
      <c r="D9" s="78" t="s">
        <v>716</v>
      </c>
      <c r="E9" s="77">
        <v>20356</v>
      </c>
      <c r="F9" s="170" t="s">
        <v>29</v>
      </c>
    </row>
    <row r="10" spans="1:6" x14ac:dyDescent="0.2">
      <c r="A10" s="71">
        <v>6</v>
      </c>
      <c r="B10" s="149">
        <v>45246</v>
      </c>
      <c r="C10" s="78" t="s">
        <v>717</v>
      </c>
      <c r="D10" s="78" t="s">
        <v>718</v>
      </c>
      <c r="E10" s="77">
        <v>20496</v>
      </c>
      <c r="F10" s="170" t="s">
        <v>29</v>
      </c>
    </row>
    <row r="11" spans="1:6" x14ac:dyDescent="0.2">
      <c r="A11" s="71">
        <v>7</v>
      </c>
      <c r="B11" s="149">
        <v>45247</v>
      </c>
      <c r="C11" s="78" t="s">
        <v>719</v>
      </c>
      <c r="D11" s="78" t="s">
        <v>720</v>
      </c>
      <c r="E11" s="77">
        <v>4473</v>
      </c>
      <c r="F11" s="171" t="s">
        <v>11</v>
      </c>
    </row>
    <row r="12" spans="1:6" x14ac:dyDescent="0.2">
      <c r="A12" s="71">
        <v>8</v>
      </c>
      <c r="B12" s="149">
        <v>45247</v>
      </c>
      <c r="C12" s="78" t="s">
        <v>721</v>
      </c>
      <c r="D12" s="78" t="s">
        <v>586</v>
      </c>
      <c r="E12" s="77">
        <v>5439</v>
      </c>
      <c r="F12" s="171" t="s">
        <v>11</v>
      </c>
    </row>
    <row r="13" spans="1:6" x14ac:dyDescent="0.2">
      <c r="A13" s="71">
        <v>9</v>
      </c>
      <c r="B13" s="149">
        <v>45251</v>
      </c>
      <c r="C13" s="78" t="s">
        <v>722</v>
      </c>
      <c r="D13" s="78" t="s">
        <v>723</v>
      </c>
      <c r="E13" s="77">
        <v>12033</v>
      </c>
      <c r="F13" s="171" t="s">
        <v>11</v>
      </c>
    </row>
    <row r="14" spans="1:6" x14ac:dyDescent="0.2">
      <c r="A14" s="71">
        <v>10</v>
      </c>
      <c r="B14" s="149">
        <v>45252</v>
      </c>
      <c r="C14" s="78" t="s">
        <v>724</v>
      </c>
      <c r="D14" s="78" t="s">
        <v>212</v>
      </c>
      <c r="E14" s="77">
        <v>9006</v>
      </c>
      <c r="F14" s="172" t="s">
        <v>14</v>
      </c>
    </row>
    <row r="15" spans="1:6" x14ac:dyDescent="0.2">
      <c r="A15" s="71">
        <v>11</v>
      </c>
      <c r="B15" s="149">
        <v>45253</v>
      </c>
      <c r="C15" s="78" t="s">
        <v>725</v>
      </c>
      <c r="D15" s="78" t="s">
        <v>726</v>
      </c>
      <c r="E15" s="77">
        <v>10458</v>
      </c>
      <c r="F15" s="170" t="s">
        <v>29</v>
      </c>
    </row>
    <row r="16" spans="1:6" x14ac:dyDescent="0.2">
      <c r="A16" s="71">
        <v>12</v>
      </c>
      <c r="B16" s="149">
        <v>45253</v>
      </c>
      <c r="C16" s="78" t="s">
        <v>727</v>
      </c>
      <c r="D16" s="78" t="s">
        <v>726</v>
      </c>
      <c r="E16" s="77">
        <v>19445</v>
      </c>
      <c r="F16" s="172" t="s">
        <v>14</v>
      </c>
    </row>
    <row r="17" spans="1:6" x14ac:dyDescent="0.2">
      <c r="A17" s="71">
        <v>13</v>
      </c>
      <c r="B17" s="149">
        <v>45254</v>
      </c>
      <c r="C17" s="78" t="s">
        <v>728</v>
      </c>
      <c r="D17" s="78" t="s">
        <v>729</v>
      </c>
      <c r="E17" s="77">
        <v>17044</v>
      </c>
      <c r="F17" s="173" t="s">
        <v>17</v>
      </c>
    </row>
    <row r="18" spans="1:6" x14ac:dyDescent="0.2">
      <c r="A18" s="71">
        <v>14</v>
      </c>
      <c r="B18" s="149">
        <v>45254</v>
      </c>
      <c r="C18" s="78" t="s">
        <v>730</v>
      </c>
      <c r="D18" s="78" t="s">
        <v>729</v>
      </c>
      <c r="E18" s="77">
        <v>18316</v>
      </c>
      <c r="F18" s="173" t="s">
        <v>17</v>
      </c>
    </row>
    <row r="19" spans="1:6" x14ac:dyDescent="0.2">
      <c r="A19" s="71">
        <v>15</v>
      </c>
      <c r="B19" s="149">
        <v>45257</v>
      </c>
      <c r="C19" s="78" t="s">
        <v>731</v>
      </c>
      <c r="D19" s="78" t="s">
        <v>160</v>
      </c>
      <c r="E19" s="77">
        <v>8685</v>
      </c>
      <c r="F19" s="174" t="s">
        <v>20</v>
      </c>
    </row>
    <row r="20" spans="1:6" x14ac:dyDescent="0.2">
      <c r="A20" s="71">
        <v>16</v>
      </c>
      <c r="B20" s="149">
        <v>45257</v>
      </c>
      <c r="C20" s="78" t="s">
        <v>732</v>
      </c>
      <c r="D20" s="78" t="s">
        <v>733</v>
      </c>
      <c r="E20" s="77">
        <v>10776</v>
      </c>
      <c r="F20" s="175" t="s">
        <v>14</v>
      </c>
    </row>
    <row r="21" spans="1:6" x14ac:dyDescent="0.2">
      <c r="A21" s="71">
        <v>17</v>
      </c>
      <c r="B21" s="149">
        <v>45257</v>
      </c>
      <c r="C21" s="78" t="s">
        <v>734</v>
      </c>
      <c r="D21" s="78" t="s">
        <v>156</v>
      </c>
      <c r="E21" s="77">
        <v>10873</v>
      </c>
      <c r="F21" s="175" t="s">
        <v>14</v>
      </c>
    </row>
    <row r="22" spans="1:6" x14ac:dyDescent="0.2">
      <c r="A22" s="71">
        <v>18</v>
      </c>
      <c r="B22" s="149">
        <v>45257</v>
      </c>
      <c r="C22" s="78" t="s">
        <v>735</v>
      </c>
      <c r="D22" s="78" t="s">
        <v>736</v>
      </c>
      <c r="E22" s="77">
        <v>14224</v>
      </c>
      <c r="F22" s="171" t="s">
        <v>11</v>
      </c>
    </row>
    <row r="23" spans="1:6" x14ac:dyDescent="0.2">
      <c r="A23" s="71">
        <v>19</v>
      </c>
      <c r="B23" s="149">
        <v>45257</v>
      </c>
      <c r="C23" s="78" t="s">
        <v>737</v>
      </c>
      <c r="D23" s="78" t="s">
        <v>738</v>
      </c>
      <c r="E23" s="77">
        <v>16546</v>
      </c>
      <c r="F23" s="170" t="s">
        <v>29</v>
      </c>
    </row>
    <row r="24" spans="1:6" x14ac:dyDescent="0.2">
      <c r="A24" s="71">
        <v>20</v>
      </c>
      <c r="B24" s="149">
        <v>45258</v>
      </c>
      <c r="C24" s="78" t="s">
        <v>739</v>
      </c>
      <c r="D24" s="78" t="s">
        <v>740</v>
      </c>
      <c r="E24" s="77">
        <v>3538</v>
      </c>
      <c r="F24" s="171" t="s">
        <v>11</v>
      </c>
    </row>
    <row r="25" spans="1:6" x14ac:dyDescent="0.2">
      <c r="A25" s="71">
        <v>21</v>
      </c>
      <c r="B25" s="149">
        <v>45258</v>
      </c>
      <c r="C25" s="78" t="s">
        <v>741</v>
      </c>
      <c r="D25" s="78" t="s">
        <v>160</v>
      </c>
      <c r="E25" s="77">
        <v>1308</v>
      </c>
      <c r="F25" s="174" t="s">
        <v>20</v>
      </c>
    </row>
    <row r="26" spans="1:6" x14ac:dyDescent="0.2">
      <c r="A26" s="71">
        <v>22</v>
      </c>
      <c r="B26" s="149">
        <v>45258</v>
      </c>
      <c r="C26" s="78" t="s">
        <v>742</v>
      </c>
      <c r="D26" s="78" t="s">
        <v>743</v>
      </c>
      <c r="E26" s="77">
        <v>2468</v>
      </c>
      <c r="F26" s="172" t="s">
        <v>14</v>
      </c>
    </row>
    <row r="27" spans="1:6" x14ac:dyDescent="0.2">
      <c r="A27" s="71">
        <v>23</v>
      </c>
      <c r="B27" s="149">
        <v>45259</v>
      </c>
      <c r="C27" s="78" t="s">
        <v>744</v>
      </c>
      <c r="D27" s="78" t="s">
        <v>156</v>
      </c>
      <c r="E27" s="77">
        <v>12381</v>
      </c>
      <c r="F27" s="175" t="s">
        <v>14</v>
      </c>
    </row>
    <row r="28" spans="1:6" x14ac:dyDescent="0.2">
      <c r="A28" s="71">
        <v>24</v>
      </c>
      <c r="B28" s="149">
        <v>45259</v>
      </c>
      <c r="C28" s="78" t="s">
        <v>745</v>
      </c>
      <c r="D28" s="78" t="s">
        <v>746</v>
      </c>
      <c r="E28" s="77">
        <v>18835</v>
      </c>
      <c r="F28" s="169" t="s">
        <v>11</v>
      </c>
    </row>
    <row r="29" spans="1:6" x14ac:dyDescent="0.2">
      <c r="A29" s="71">
        <v>25</v>
      </c>
      <c r="B29" s="149">
        <v>45259</v>
      </c>
      <c r="C29" s="78" t="s">
        <v>747</v>
      </c>
      <c r="D29" s="78" t="s">
        <v>748</v>
      </c>
      <c r="E29" s="77">
        <v>10220</v>
      </c>
      <c r="F29" s="169" t="s">
        <v>11</v>
      </c>
    </row>
    <row r="30" spans="1:6" x14ac:dyDescent="0.2">
      <c r="A30" s="71">
        <v>26</v>
      </c>
      <c r="B30" s="149">
        <v>45259</v>
      </c>
      <c r="C30" s="78" t="s">
        <v>749</v>
      </c>
      <c r="D30" s="78" t="s">
        <v>125</v>
      </c>
      <c r="E30" s="77">
        <v>19475</v>
      </c>
      <c r="F30" s="176" t="s">
        <v>17</v>
      </c>
    </row>
    <row r="31" spans="1:6" x14ac:dyDescent="0.2">
      <c r="A31" s="71">
        <v>27</v>
      </c>
      <c r="B31" s="149">
        <v>45259</v>
      </c>
      <c r="C31" s="78" t="s">
        <v>750</v>
      </c>
      <c r="D31" s="78" t="s">
        <v>751</v>
      </c>
      <c r="E31" s="77">
        <v>16184</v>
      </c>
      <c r="F31" s="177" t="s">
        <v>29</v>
      </c>
    </row>
    <row r="32" spans="1:6" ht="16" thickBot="1" x14ac:dyDescent="0.25">
      <c r="A32" s="81">
        <v>28</v>
      </c>
      <c r="B32" s="157">
        <v>45260</v>
      </c>
      <c r="C32" s="83" t="s">
        <v>687</v>
      </c>
      <c r="D32" s="83" t="s">
        <v>529</v>
      </c>
      <c r="E32" s="84">
        <v>4477</v>
      </c>
      <c r="F32" s="178" t="s">
        <v>11</v>
      </c>
    </row>
    <row r="33" spans="1:6" ht="16" thickTop="1" x14ac:dyDescent="0.2">
      <c r="A33" s="139"/>
      <c r="B33" s="140"/>
      <c r="C33" s="80"/>
      <c r="D33" s="80"/>
      <c r="E33" s="141"/>
      <c r="F33" s="80"/>
    </row>
    <row r="34" spans="1:6" x14ac:dyDescent="0.2">
      <c r="A34" s="139">
        <v>6</v>
      </c>
      <c r="B34" s="179" t="s">
        <v>344</v>
      </c>
      <c r="C34" s="143">
        <f>A34*50000</f>
        <v>300000</v>
      </c>
      <c r="D34" s="80"/>
      <c r="E34" s="141"/>
      <c r="F34" s="80"/>
    </row>
    <row r="35" spans="1:6" x14ac:dyDescent="0.2">
      <c r="A35" s="139">
        <v>11</v>
      </c>
      <c r="B35" s="180" t="s">
        <v>345</v>
      </c>
      <c r="C35" s="143">
        <f t="shared" ref="C35:C38" si="0">A35*50000</f>
        <v>550000</v>
      </c>
      <c r="E35" s="91"/>
      <c r="F35" s="91"/>
    </row>
    <row r="36" spans="1:6" x14ac:dyDescent="0.2">
      <c r="A36" s="139">
        <v>2</v>
      </c>
      <c r="B36" s="181" t="s">
        <v>346</v>
      </c>
      <c r="C36" s="143">
        <f t="shared" si="0"/>
        <v>100000</v>
      </c>
      <c r="E36" s="91"/>
      <c r="F36" s="91"/>
    </row>
    <row r="37" spans="1:6" x14ac:dyDescent="0.2">
      <c r="A37" s="139">
        <v>3</v>
      </c>
      <c r="B37" s="182" t="s">
        <v>347</v>
      </c>
      <c r="C37" s="143">
        <f t="shared" si="0"/>
        <v>150000</v>
      </c>
      <c r="E37" s="91"/>
      <c r="F37" s="91"/>
    </row>
    <row r="38" spans="1:6" x14ac:dyDescent="0.2">
      <c r="A38" s="139">
        <v>6</v>
      </c>
      <c r="B38" s="183" t="s">
        <v>348</v>
      </c>
      <c r="C38" s="143">
        <f t="shared" si="0"/>
        <v>300000</v>
      </c>
      <c r="E38" s="91"/>
      <c r="F38" s="91"/>
    </row>
    <row r="39" spans="1:6" x14ac:dyDescent="0.2">
      <c r="A39" s="36">
        <f>SUM(A34:A38)</f>
        <v>28</v>
      </c>
      <c r="B39" s="37"/>
      <c r="C39" s="184">
        <f>SUM(C34:C38)</f>
        <v>1400000</v>
      </c>
    </row>
    <row r="40" spans="1:6" x14ac:dyDescent="0.2">
      <c r="A40" s="36"/>
      <c r="B40" s="37"/>
      <c r="C40" s="37"/>
    </row>
    <row r="41" spans="1:6" x14ac:dyDescent="0.2">
      <c r="A41" s="36"/>
      <c r="B41" s="37" t="s">
        <v>752</v>
      </c>
      <c r="C41" s="37"/>
    </row>
    <row r="42" spans="1:6" x14ac:dyDescent="0.2">
      <c r="A42" s="36">
        <f>A39</f>
        <v>28</v>
      </c>
      <c r="B42" s="37" t="s">
        <v>350</v>
      </c>
      <c r="C42" s="185">
        <f>C39</f>
        <v>1400000</v>
      </c>
    </row>
    <row r="43" spans="1:6" x14ac:dyDescent="0.2">
      <c r="A43" s="36"/>
      <c r="B43" s="37" t="s">
        <v>351</v>
      </c>
      <c r="C43" s="185"/>
    </row>
    <row r="45" spans="1:6" x14ac:dyDescent="0.2">
      <c r="A45" s="36"/>
      <c r="B45" s="37"/>
      <c r="C45" s="37"/>
      <c r="D45" s="218" t="s">
        <v>753</v>
      </c>
      <c r="E45" s="218"/>
      <c r="F45" s="218"/>
    </row>
    <row r="46" spans="1:6" x14ac:dyDescent="0.2">
      <c r="A46" s="218" t="s">
        <v>129</v>
      </c>
      <c r="B46" s="218"/>
      <c r="C46" s="218"/>
      <c r="D46" s="218" t="s">
        <v>130</v>
      </c>
      <c r="E46" s="218"/>
      <c r="F46" s="218"/>
    </row>
    <row r="47" spans="1:6" x14ac:dyDescent="0.2">
      <c r="A47" s="218" t="s">
        <v>107</v>
      </c>
      <c r="B47" s="218"/>
      <c r="C47" s="218"/>
      <c r="D47" s="218" t="s">
        <v>131</v>
      </c>
      <c r="E47" s="218"/>
      <c r="F47" s="218"/>
    </row>
    <row r="48" spans="1:6" x14ac:dyDescent="0.2">
      <c r="A48" s="36"/>
      <c r="B48" s="37"/>
      <c r="C48" s="37"/>
      <c r="D48" s="37"/>
      <c r="E48" s="36"/>
      <c r="F48" s="37"/>
    </row>
    <row r="49" spans="1:6" x14ac:dyDescent="0.2">
      <c r="A49" s="36"/>
      <c r="B49" s="37"/>
      <c r="C49" s="37"/>
      <c r="D49" s="37"/>
      <c r="E49" s="36"/>
      <c r="F49" s="37"/>
    </row>
    <row r="50" spans="1:6" x14ac:dyDescent="0.2">
      <c r="A50" s="216" t="s">
        <v>231</v>
      </c>
      <c r="B50" s="216"/>
      <c r="C50" s="216"/>
      <c r="D50" s="216" t="s">
        <v>232</v>
      </c>
      <c r="E50" s="216"/>
      <c r="F50" s="216"/>
    </row>
    <row r="51" spans="1:6" x14ac:dyDescent="0.2">
      <c r="A51" s="217" t="s">
        <v>111</v>
      </c>
      <c r="B51" s="217"/>
      <c r="C51" s="217"/>
      <c r="D51" s="217" t="s">
        <v>112</v>
      </c>
      <c r="E51" s="217"/>
      <c r="F51" s="217"/>
    </row>
  </sheetData>
  <mergeCells count="9">
    <mergeCell ref="A51:C51"/>
    <mergeCell ref="D51:F51"/>
    <mergeCell ref="D45:F45"/>
    <mergeCell ref="A46:C46"/>
    <mergeCell ref="D46:F46"/>
    <mergeCell ref="A47:C47"/>
    <mergeCell ref="D47:F47"/>
    <mergeCell ref="A50:C50"/>
    <mergeCell ref="D50:F5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4"/>
  <sheetViews>
    <sheetView topLeftCell="A52" workbookViewId="0">
      <selection activeCell="C80" sqref="C80"/>
    </sheetView>
  </sheetViews>
  <sheetFormatPr baseColWidth="10" defaultColWidth="8.83203125" defaultRowHeight="15" x14ac:dyDescent="0.2"/>
  <cols>
    <col min="2" max="2" width="21.5" customWidth="1"/>
    <col min="3" max="3" width="23.33203125" customWidth="1"/>
    <col min="4" max="4" width="26.6640625" customWidth="1"/>
    <col min="6" max="6" width="15.5" customWidth="1"/>
  </cols>
  <sheetData>
    <row r="1" spans="1:6" x14ac:dyDescent="0.2">
      <c r="A1" s="63" t="s">
        <v>0</v>
      </c>
      <c r="B1" s="164"/>
      <c r="C1" s="164"/>
      <c r="D1" s="164"/>
      <c r="E1" s="164"/>
      <c r="F1" s="164"/>
    </row>
    <row r="2" spans="1:6" x14ac:dyDescent="0.2">
      <c r="A2" s="63" t="s">
        <v>1</v>
      </c>
      <c r="B2" s="164"/>
      <c r="C2" s="164"/>
      <c r="D2" s="164"/>
      <c r="E2" s="164"/>
      <c r="F2" s="164"/>
    </row>
    <row r="3" spans="1:6" ht="16" thickBot="1" x14ac:dyDescent="0.25">
      <c r="A3" s="63" t="str">
        <f>'[1]DES 23'!A3</f>
        <v>BULAN DESEMBER 2023</v>
      </c>
      <c r="B3" s="164"/>
      <c r="C3" s="164"/>
      <c r="D3" s="164"/>
      <c r="E3" s="164"/>
      <c r="F3" s="164"/>
    </row>
    <row r="4" spans="1:6" ht="18" thickTop="1" thickBot="1" x14ac:dyDescent="0.25">
      <c r="A4" s="165" t="s">
        <v>138</v>
      </c>
      <c r="B4" s="166" t="s">
        <v>139</v>
      </c>
      <c r="C4" s="167" t="s">
        <v>140</v>
      </c>
      <c r="D4" s="167" t="s">
        <v>141</v>
      </c>
      <c r="E4" s="167" t="s">
        <v>7</v>
      </c>
      <c r="F4" s="168" t="s">
        <v>142</v>
      </c>
    </row>
    <row r="5" spans="1:6" x14ac:dyDescent="0.2">
      <c r="A5" s="144">
        <v>1</v>
      </c>
      <c r="B5" s="149">
        <v>45261</v>
      </c>
      <c r="C5" s="73" t="s">
        <v>754</v>
      </c>
      <c r="D5" s="73" t="s">
        <v>755</v>
      </c>
      <c r="E5" s="74">
        <v>19527</v>
      </c>
      <c r="F5" s="186" t="s">
        <v>29</v>
      </c>
    </row>
    <row r="6" spans="1:6" x14ac:dyDescent="0.2">
      <c r="A6" s="76">
        <v>2</v>
      </c>
      <c r="B6" s="149">
        <v>45264</v>
      </c>
      <c r="C6" s="78" t="s">
        <v>756</v>
      </c>
      <c r="D6" s="73" t="s">
        <v>367</v>
      </c>
      <c r="E6" s="77">
        <v>15874</v>
      </c>
      <c r="F6" s="175" t="s">
        <v>14</v>
      </c>
    </row>
    <row r="7" spans="1:6" x14ac:dyDescent="0.2">
      <c r="A7" s="76">
        <v>3</v>
      </c>
      <c r="B7" s="149">
        <v>45264</v>
      </c>
      <c r="C7" s="78" t="s">
        <v>757</v>
      </c>
      <c r="D7" s="78" t="s">
        <v>758</v>
      </c>
      <c r="E7" s="77">
        <v>17318</v>
      </c>
      <c r="F7" s="186" t="s">
        <v>29</v>
      </c>
    </row>
    <row r="8" spans="1:6" x14ac:dyDescent="0.2">
      <c r="A8" s="76">
        <v>4</v>
      </c>
      <c r="B8" s="149">
        <v>45265</v>
      </c>
      <c r="C8" s="78" t="s">
        <v>759</v>
      </c>
      <c r="D8" s="78" t="s">
        <v>760</v>
      </c>
      <c r="E8" s="77">
        <v>20164</v>
      </c>
      <c r="F8" s="187" t="s">
        <v>20</v>
      </c>
    </row>
    <row r="9" spans="1:6" x14ac:dyDescent="0.2">
      <c r="A9" s="76">
        <v>5</v>
      </c>
      <c r="B9" s="149">
        <v>45265</v>
      </c>
      <c r="C9" s="78" t="s">
        <v>761</v>
      </c>
      <c r="D9" s="78" t="s">
        <v>762</v>
      </c>
      <c r="E9" s="77">
        <v>14733</v>
      </c>
      <c r="F9" s="188" t="s">
        <v>29</v>
      </c>
    </row>
    <row r="10" spans="1:6" x14ac:dyDescent="0.2">
      <c r="A10" s="76">
        <v>6</v>
      </c>
      <c r="B10" s="149">
        <v>45265</v>
      </c>
      <c r="C10" s="78" t="s">
        <v>763</v>
      </c>
      <c r="D10" s="78" t="s">
        <v>764</v>
      </c>
      <c r="E10" s="77">
        <v>18005</v>
      </c>
      <c r="F10" s="171" t="s">
        <v>11</v>
      </c>
    </row>
    <row r="11" spans="1:6" x14ac:dyDescent="0.2">
      <c r="A11" s="76">
        <v>7</v>
      </c>
      <c r="B11" s="149">
        <v>45265</v>
      </c>
      <c r="C11" s="78" t="s">
        <v>765</v>
      </c>
      <c r="D11" s="78" t="s">
        <v>766</v>
      </c>
      <c r="E11" s="77">
        <v>4757</v>
      </c>
      <c r="F11" s="171" t="s">
        <v>11</v>
      </c>
    </row>
    <row r="12" spans="1:6" x14ac:dyDescent="0.2">
      <c r="A12" s="76">
        <v>8</v>
      </c>
      <c r="B12" s="149">
        <v>45265</v>
      </c>
      <c r="C12" s="78" t="s">
        <v>767</v>
      </c>
      <c r="D12" s="78" t="s">
        <v>768</v>
      </c>
      <c r="E12" s="77">
        <v>15739</v>
      </c>
      <c r="F12" s="171" t="s">
        <v>11</v>
      </c>
    </row>
    <row r="13" spans="1:6" x14ac:dyDescent="0.2">
      <c r="A13" s="76">
        <v>9</v>
      </c>
      <c r="B13" s="149">
        <v>45266</v>
      </c>
      <c r="C13" s="78" t="s">
        <v>769</v>
      </c>
      <c r="D13" s="78" t="s">
        <v>400</v>
      </c>
      <c r="E13" s="77">
        <v>16733</v>
      </c>
      <c r="F13" s="187" t="s">
        <v>20</v>
      </c>
    </row>
    <row r="14" spans="1:6" x14ac:dyDescent="0.2">
      <c r="A14" s="76">
        <v>10</v>
      </c>
      <c r="B14" s="149">
        <v>45266</v>
      </c>
      <c r="C14" s="78" t="s">
        <v>770</v>
      </c>
      <c r="D14" s="78" t="s">
        <v>771</v>
      </c>
      <c r="E14" s="77">
        <v>16458</v>
      </c>
      <c r="F14" s="171" t="s">
        <v>11</v>
      </c>
    </row>
    <row r="15" spans="1:6" x14ac:dyDescent="0.2">
      <c r="A15" s="76">
        <v>11</v>
      </c>
      <c r="B15" s="149">
        <v>45266</v>
      </c>
      <c r="C15" s="78" t="s">
        <v>772</v>
      </c>
      <c r="D15" s="78" t="s">
        <v>531</v>
      </c>
      <c r="E15" s="77">
        <v>20172</v>
      </c>
      <c r="F15" s="172" t="s">
        <v>14</v>
      </c>
    </row>
    <row r="16" spans="1:6" x14ac:dyDescent="0.2">
      <c r="A16" s="76">
        <v>12</v>
      </c>
      <c r="B16" s="149">
        <v>45267</v>
      </c>
      <c r="C16" s="78" t="s">
        <v>773</v>
      </c>
      <c r="D16" s="78" t="s">
        <v>182</v>
      </c>
      <c r="E16" s="77">
        <v>8372</v>
      </c>
      <c r="F16" s="187" t="s">
        <v>20</v>
      </c>
    </row>
    <row r="17" spans="1:6" x14ac:dyDescent="0.2">
      <c r="A17" s="76">
        <v>13</v>
      </c>
      <c r="B17" s="149">
        <v>45267</v>
      </c>
      <c r="C17" s="78" t="s">
        <v>774</v>
      </c>
      <c r="D17" s="78" t="s">
        <v>775</v>
      </c>
      <c r="E17" s="77">
        <v>19192</v>
      </c>
      <c r="F17" s="188" t="s">
        <v>29</v>
      </c>
    </row>
    <row r="18" spans="1:6" x14ac:dyDescent="0.2">
      <c r="A18" s="76">
        <v>14</v>
      </c>
      <c r="B18" s="149">
        <v>45267</v>
      </c>
      <c r="C18" s="78" t="s">
        <v>776</v>
      </c>
      <c r="D18" s="78" t="s">
        <v>777</v>
      </c>
      <c r="E18" s="77">
        <v>20028</v>
      </c>
      <c r="F18" s="171" t="s">
        <v>11</v>
      </c>
    </row>
    <row r="19" spans="1:6" x14ac:dyDescent="0.2">
      <c r="A19" s="76">
        <v>15</v>
      </c>
      <c r="B19" s="149">
        <v>45267</v>
      </c>
      <c r="C19" s="78" t="s">
        <v>778</v>
      </c>
      <c r="D19" s="78" t="s">
        <v>475</v>
      </c>
      <c r="E19" s="77">
        <v>2553</v>
      </c>
      <c r="F19" s="171" t="s">
        <v>11</v>
      </c>
    </row>
    <row r="20" spans="1:6" x14ac:dyDescent="0.2">
      <c r="A20" s="76">
        <v>16</v>
      </c>
      <c r="B20" s="149">
        <v>45267</v>
      </c>
      <c r="C20" s="78" t="s">
        <v>779</v>
      </c>
      <c r="D20" s="78" t="s">
        <v>780</v>
      </c>
      <c r="E20" s="77">
        <v>17572</v>
      </c>
      <c r="F20" s="171" t="s">
        <v>11</v>
      </c>
    </row>
    <row r="21" spans="1:6" x14ac:dyDescent="0.2">
      <c r="A21" s="76">
        <v>17</v>
      </c>
      <c r="B21" s="149">
        <v>45268</v>
      </c>
      <c r="C21" s="78" t="s">
        <v>781</v>
      </c>
      <c r="D21" s="78" t="s">
        <v>475</v>
      </c>
      <c r="E21" s="77">
        <v>15181</v>
      </c>
      <c r="F21" s="171" t="s">
        <v>11</v>
      </c>
    </row>
    <row r="22" spans="1:6" x14ac:dyDescent="0.2">
      <c r="A22" s="76">
        <v>18</v>
      </c>
      <c r="B22" s="149">
        <v>45268</v>
      </c>
      <c r="C22" s="78" t="s">
        <v>782</v>
      </c>
      <c r="D22" s="78" t="s">
        <v>783</v>
      </c>
      <c r="E22" s="77">
        <v>16231</v>
      </c>
      <c r="F22" s="188" t="s">
        <v>29</v>
      </c>
    </row>
    <row r="23" spans="1:6" x14ac:dyDescent="0.2">
      <c r="A23" s="76">
        <v>19</v>
      </c>
      <c r="B23" s="145">
        <v>45271</v>
      </c>
      <c r="C23" s="117" t="s">
        <v>784</v>
      </c>
      <c r="D23" s="117" t="s">
        <v>125</v>
      </c>
      <c r="E23" s="118">
        <v>6438</v>
      </c>
      <c r="F23" s="189" t="s">
        <v>17</v>
      </c>
    </row>
    <row r="24" spans="1:6" x14ac:dyDescent="0.2">
      <c r="A24" s="76">
        <v>20</v>
      </c>
      <c r="B24" s="149">
        <v>45271</v>
      </c>
      <c r="C24" s="78" t="s">
        <v>785</v>
      </c>
      <c r="D24" s="78" t="s">
        <v>786</v>
      </c>
      <c r="E24" s="77">
        <v>15353</v>
      </c>
      <c r="F24" s="171" t="s">
        <v>11</v>
      </c>
    </row>
    <row r="25" spans="1:6" x14ac:dyDescent="0.2">
      <c r="A25" s="76">
        <v>21</v>
      </c>
      <c r="B25" s="149">
        <v>45272</v>
      </c>
      <c r="C25" s="78" t="s">
        <v>787</v>
      </c>
      <c r="D25" s="78" t="s">
        <v>117</v>
      </c>
      <c r="E25" s="77">
        <v>17782</v>
      </c>
      <c r="F25" s="190" t="s">
        <v>17</v>
      </c>
    </row>
    <row r="26" spans="1:6" x14ac:dyDescent="0.2">
      <c r="A26" s="76">
        <v>22</v>
      </c>
      <c r="B26" s="149">
        <v>45272</v>
      </c>
      <c r="C26" s="78" t="s">
        <v>788</v>
      </c>
      <c r="D26" s="78" t="s">
        <v>65</v>
      </c>
      <c r="E26" s="77">
        <v>6503</v>
      </c>
      <c r="F26" s="190" t="s">
        <v>17</v>
      </c>
    </row>
    <row r="27" spans="1:6" x14ac:dyDescent="0.2">
      <c r="A27" s="76">
        <v>23</v>
      </c>
      <c r="B27" s="149">
        <v>45272</v>
      </c>
      <c r="C27" s="78" t="s">
        <v>789</v>
      </c>
      <c r="D27" s="78" t="s">
        <v>444</v>
      </c>
      <c r="E27" s="77">
        <v>3405</v>
      </c>
      <c r="F27" s="169" t="s">
        <v>11</v>
      </c>
    </row>
    <row r="28" spans="1:6" x14ac:dyDescent="0.2">
      <c r="A28" s="76">
        <v>24</v>
      </c>
      <c r="B28" s="149">
        <v>45273</v>
      </c>
      <c r="C28" s="78" t="s">
        <v>790</v>
      </c>
      <c r="D28" s="78" t="s">
        <v>791</v>
      </c>
      <c r="E28" s="77">
        <v>16778</v>
      </c>
      <c r="F28" s="188" t="s">
        <v>29</v>
      </c>
    </row>
    <row r="29" spans="1:6" x14ac:dyDescent="0.2">
      <c r="A29" s="76">
        <v>25</v>
      </c>
      <c r="B29" s="149">
        <v>45274</v>
      </c>
      <c r="C29" s="78" t="s">
        <v>792</v>
      </c>
      <c r="D29" s="78" t="s">
        <v>793</v>
      </c>
      <c r="E29" s="77">
        <v>20975</v>
      </c>
      <c r="F29" s="188" t="s">
        <v>29</v>
      </c>
    </row>
    <row r="30" spans="1:6" x14ac:dyDescent="0.2">
      <c r="A30" s="76">
        <v>26</v>
      </c>
      <c r="B30" s="149">
        <v>45274</v>
      </c>
      <c r="C30" s="78" t="s">
        <v>794</v>
      </c>
      <c r="D30" s="78" t="s">
        <v>172</v>
      </c>
      <c r="E30" s="77">
        <v>6595</v>
      </c>
      <c r="F30" s="190" t="s">
        <v>17</v>
      </c>
    </row>
    <row r="31" spans="1:6" x14ac:dyDescent="0.2">
      <c r="A31" s="76">
        <v>27</v>
      </c>
      <c r="B31" s="149">
        <v>45275</v>
      </c>
      <c r="C31" s="78" t="s">
        <v>795</v>
      </c>
      <c r="D31" s="78" t="s">
        <v>796</v>
      </c>
      <c r="E31" s="77">
        <v>11110</v>
      </c>
      <c r="F31" s="188" t="s">
        <v>29</v>
      </c>
    </row>
    <row r="32" spans="1:6" x14ac:dyDescent="0.2">
      <c r="A32" s="76">
        <v>28</v>
      </c>
      <c r="B32" s="149">
        <v>45275</v>
      </c>
      <c r="C32" s="78" t="s">
        <v>797</v>
      </c>
      <c r="D32" s="78" t="s">
        <v>798</v>
      </c>
      <c r="E32" s="77">
        <v>14964</v>
      </c>
      <c r="F32" s="188" t="s">
        <v>29</v>
      </c>
    </row>
    <row r="33" spans="1:6" x14ac:dyDescent="0.2">
      <c r="A33" s="76">
        <v>29</v>
      </c>
      <c r="B33" s="149">
        <v>45275</v>
      </c>
      <c r="C33" s="78" t="s">
        <v>799</v>
      </c>
      <c r="D33" s="78" t="s">
        <v>420</v>
      </c>
      <c r="E33" s="77">
        <v>15983</v>
      </c>
      <c r="F33" s="191" t="s">
        <v>20</v>
      </c>
    </row>
    <row r="34" spans="1:6" x14ac:dyDescent="0.2">
      <c r="A34" s="76">
        <v>30</v>
      </c>
      <c r="B34" s="149">
        <v>45278</v>
      </c>
      <c r="C34" s="78" t="s">
        <v>800</v>
      </c>
      <c r="D34" s="78" t="s">
        <v>212</v>
      </c>
      <c r="E34" s="77">
        <v>20923</v>
      </c>
      <c r="F34" s="169" t="s">
        <v>11</v>
      </c>
    </row>
    <row r="35" spans="1:6" x14ac:dyDescent="0.2">
      <c r="A35" s="76">
        <v>31</v>
      </c>
      <c r="B35" s="149">
        <v>45278</v>
      </c>
      <c r="C35" s="78" t="s">
        <v>801</v>
      </c>
      <c r="D35" s="78" t="s">
        <v>802</v>
      </c>
      <c r="E35" s="77">
        <v>15531</v>
      </c>
      <c r="F35" s="186" t="s">
        <v>29</v>
      </c>
    </row>
    <row r="36" spans="1:6" x14ac:dyDescent="0.2">
      <c r="A36" s="76">
        <v>32</v>
      </c>
      <c r="B36" s="149">
        <v>45278</v>
      </c>
      <c r="C36" s="78" t="s">
        <v>803</v>
      </c>
      <c r="D36" s="78" t="s">
        <v>804</v>
      </c>
      <c r="E36" s="77">
        <v>2891</v>
      </c>
      <c r="F36" s="186" t="s">
        <v>29</v>
      </c>
    </row>
    <row r="37" spans="1:6" x14ac:dyDescent="0.2">
      <c r="A37" s="76">
        <v>33</v>
      </c>
      <c r="B37" s="149">
        <v>45279</v>
      </c>
      <c r="C37" s="78" t="s">
        <v>805</v>
      </c>
      <c r="D37" s="78" t="s">
        <v>679</v>
      </c>
      <c r="E37" s="77">
        <v>11344</v>
      </c>
      <c r="F37" s="175" t="s">
        <v>14</v>
      </c>
    </row>
    <row r="38" spans="1:6" x14ac:dyDescent="0.2">
      <c r="A38" s="76">
        <v>34</v>
      </c>
      <c r="B38" s="149">
        <v>45279</v>
      </c>
      <c r="C38" s="78" t="s">
        <v>806</v>
      </c>
      <c r="D38" s="78" t="s">
        <v>283</v>
      </c>
      <c r="E38" s="77">
        <v>13836</v>
      </c>
      <c r="F38" s="186" t="s">
        <v>29</v>
      </c>
    </row>
    <row r="39" spans="1:6" x14ac:dyDescent="0.2">
      <c r="A39" s="76">
        <v>35</v>
      </c>
      <c r="B39" s="149">
        <v>45279</v>
      </c>
      <c r="C39" s="78" t="s">
        <v>270</v>
      </c>
      <c r="D39" s="78" t="s">
        <v>807</v>
      </c>
      <c r="E39" s="77">
        <v>19596</v>
      </c>
      <c r="F39" s="186" t="s">
        <v>29</v>
      </c>
    </row>
    <row r="40" spans="1:6" x14ac:dyDescent="0.2">
      <c r="A40" s="76">
        <v>36</v>
      </c>
      <c r="B40" s="149">
        <v>45279</v>
      </c>
      <c r="C40" s="78" t="s">
        <v>808</v>
      </c>
      <c r="D40" s="78" t="s">
        <v>809</v>
      </c>
      <c r="E40" s="77">
        <v>9977</v>
      </c>
      <c r="F40" s="169" t="s">
        <v>11</v>
      </c>
    </row>
    <row r="41" spans="1:6" x14ac:dyDescent="0.2">
      <c r="A41" s="76">
        <v>37</v>
      </c>
      <c r="B41" s="149">
        <v>45280</v>
      </c>
      <c r="C41" s="78" t="s">
        <v>810</v>
      </c>
      <c r="D41" s="78" t="s">
        <v>811</v>
      </c>
      <c r="E41" s="77">
        <v>18984</v>
      </c>
      <c r="F41" s="175" t="s">
        <v>14</v>
      </c>
    </row>
    <row r="42" spans="1:6" x14ac:dyDescent="0.2">
      <c r="A42" s="76">
        <v>38</v>
      </c>
      <c r="B42" s="149">
        <v>45281</v>
      </c>
      <c r="C42" s="78" t="s">
        <v>812</v>
      </c>
      <c r="D42" s="78" t="s">
        <v>182</v>
      </c>
      <c r="E42" s="77">
        <v>2106</v>
      </c>
      <c r="F42" s="186" t="s">
        <v>29</v>
      </c>
    </row>
    <row r="43" spans="1:6" x14ac:dyDescent="0.2">
      <c r="A43" s="76">
        <v>39</v>
      </c>
      <c r="B43" s="149">
        <v>45281</v>
      </c>
      <c r="C43" s="78" t="s">
        <v>813</v>
      </c>
      <c r="D43" s="78" t="s">
        <v>814</v>
      </c>
      <c r="E43" s="77">
        <v>18127</v>
      </c>
      <c r="F43" s="175" t="s">
        <v>14</v>
      </c>
    </row>
    <row r="44" spans="1:6" x14ac:dyDescent="0.2">
      <c r="A44" s="76">
        <v>40</v>
      </c>
      <c r="B44" s="149">
        <v>45282</v>
      </c>
      <c r="C44" s="78" t="s">
        <v>815</v>
      </c>
      <c r="D44" s="78" t="s">
        <v>816</v>
      </c>
      <c r="E44" s="77">
        <v>5446</v>
      </c>
      <c r="F44" s="169" t="s">
        <v>11</v>
      </c>
    </row>
    <row r="45" spans="1:6" x14ac:dyDescent="0.2">
      <c r="A45" s="76">
        <v>41</v>
      </c>
      <c r="B45" s="145">
        <v>45288</v>
      </c>
      <c r="C45" s="117" t="s">
        <v>817</v>
      </c>
      <c r="D45" s="117" t="s">
        <v>65</v>
      </c>
      <c r="E45" s="118">
        <v>19340</v>
      </c>
      <c r="F45" s="192" t="s">
        <v>17</v>
      </c>
    </row>
    <row r="46" spans="1:6" x14ac:dyDescent="0.2">
      <c r="A46" s="76">
        <v>42</v>
      </c>
      <c r="B46" s="149">
        <v>45288</v>
      </c>
      <c r="C46" s="78" t="s">
        <v>818</v>
      </c>
      <c r="D46" s="78" t="s">
        <v>65</v>
      </c>
      <c r="E46" s="77">
        <v>6445</v>
      </c>
      <c r="F46" s="193" t="s">
        <v>17</v>
      </c>
    </row>
    <row r="47" spans="1:6" x14ac:dyDescent="0.2">
      <c r="A47" s="76">
        <v>43</v>
      </c>
      <c r="B47" s="149">
        <v>45288</v>
      </c>
      <c r="C47" s="78" t="s">
        <v>819</v>
      </c>
      <c r="D47" s="78" t="s">
        <v>117</v>
      </c>
      <c r="E47" s="77">
        <v>12602</v>
      </c>
      <c r="F47" s="193" t="s">
        <v>17</v>
      </c>
    </row>
    <row r="48" spans="1:6" x14ac:dyDescent="0.2">
      <c r="A48" s="76">
        <v>44</v>
      </c>
      <c r="B48" s="149">
        <v>45288</v>
      </c>
      <c r="C48" s="78" t="s">
        <v>820</v>
      </c>
      <c r="D48" s="78" t="s">
        <v>821</v>
      </c>
      <c r="E48" s="77">
        <v>18445</v>
      </c>
      <c r="F48" s="186" t="s">
        <v>29</v>
      </c>
    </row>
    <row r="49" spans="1:6" x14ac:dyDescent="0.2">
      <c r="A49" s="76">
        <v>45</v>
      </c>
      <c r="B49" s="149">
        <v>45288</v>
      </c>
      <c r="C49" s="78" t="s">
        <v>822</v>
      </c>
      <c r="D49" s="78" t="s">
        <v>823</v>
      </c>
      <c r="E49" s="77">
        <v>16786</v>
      </c>
      <c r="F49" s="175" t="s">
        <v>14</v>
      </c>
    </row>
    <row r="50" spans="1:6" x14ac:dyDescent="0.2">
      <c r="A50" s="76">
        <v>46</v>
      </c>
      <c r="B50" s="149">
        <v>45288</v>
      </c>
      <c r="C50" s="78" t="s">
        <v>824</v>
      </c>
      <c r="D50" s="78" t="s">
        <v>825</v>
      </c>
      <c r="E50" s="77">
        <v>16875</v>
      </c>
      <c r="F50" s="191" t="s">
        <v>20</v>
      </c>
    </row>
    <row r="51" spans="1:6" x14ac:dyDescent="0.2">
      <c r="A51" s="76">
        <v>47</v>
      </c>
      <c r="B51" s="149">
        <v>45288</v>
      </c>
      <c r="C51" s="78" t="s">
        <v>826</v>
      </c>
      <c r="D51" s="78" t="s">
        <v>243</v>
      </c>
      <c r="E51" s="77">
        <v>12652</v>
      </c>
      <c r="F51" s="169" t="s">
        <v>11</v>
      </c>
    </row>
    <row r="52" spans="1:6" ht="16" thickBot="1" x14ac:dyDescent="0.25">
      <c r="A52" s="81">
        <v>48</v>
      </c>
      <c r="B52" s="157">
        <v>45288</v>
      </c>
      <c r="C52" s="83" t="s">
        <v>827</v>
      </c>
      <c r="D52" s="83" t="s">
        <v>586</v>
      </c>
      <c r="E52" s="84">
        <v>5290</v>
      </c>
      <c r="F52" s="178" t="s">
        <v>11</v>
      </c>
    </row>
    <row r="53" spans="1:6" ht="16" thickTop="1" x14ac:dyDescent="0.2">
      <c r="A53" s="71">
        <v>49</v>
      </c>
      <c r="B53" s="149">
        <v>45288</v>
      </c>
      <c r="C53" s="73" t="s">
        <v>828</v>
      </c>
      <c r="D53" s="73" t="s">
        <v>182</v>
      </c>
      <c r="E53" s="74">
        <v>2007</v>
      </c>
      <c r="F53" s="169" t="s">
        <v>11</v>
      </c>
    </row>
    <row r="54" spans="1:6" x14ac:dyDescent="0.2">
      <c r="A54" s="76">
        <v>50</v>
      </c>
      <c r="B54" s="149">
        <v>45288</v>
      </c>
      <c r="C54" s="78" t="s">
        <v>829</v>
      </c>
      <c r="D54" s="78" t="s">
        <v>830</v>
      </c>
      <c r="E54" s="77">
        <v>20192</v>
      </c>
      <c r="F54" s="169" t="s">
        <v>11</v>
      </c>
    </row>
    <row r="55" spans="1:6" ht="16" thickBot="1" x14ac:dyDescent="0.25">
      <c r="A55" s="81">
        <v>51</v>
      </c>
      <c r="B55" s="157">
        <v>45289</v>
      </c>
      <c r="C55" s="83" t="s">
        <v>831</v>
      </c>
      <c r="D55" s="83" t="s">
        <v>182</v>
      </c>
      <c r="E55" s="84">
        <v>13835</v>
      </c>
      <c r="F55" s="194" t="s">
        <v>14</v>
      </c>
    </row>
    <row r="56" spans="1:6" ht="16" thickTop="1" x14ac:dyDescent="0.2">
      <c r="A56" s="195"/>
      <c r="B56" s="196"/>
      <c r="C56" s="197"/>
      <c r="D56" s="197"/>
      <c r="E56" s="198"/>
      <c r="F56" s="197"/>
    </row>
    <row r="57" spans="1:6" x14ac:dyDescent="0.2">
      <c r="A57" s="139">
        <v>7</v>
      </c>
      <c r="B57" s="179" t="s">
        <v>344</v>
      </c>
      <c r="C57" s="143">
        <f>A57*50000</f>
        <v>350000</v>
      </c>
      <c r="D57" s="80"/>
      <c r="E57" s="141"/>
      <c r="F57" s="80"/>
    </row>
    <row r="58" spans="1:6" x14ac:dyDescent="0.2">
      <c r="A58" s="139">
        <v>17</v>
      </c>
      <c r="B58" s="180" t="s">
        <v>345</v>
      </c>
      <c r="C58" s="143">
        <f t="shared" ref="C58:C61" si="0">A58*50000</f>
        <v>850000</v>
      </c>
      <c r="E58" s="91"/>
      <c r="F58" s="91"/>
    </row>
    <row r="59" spans="1:6" x14ac:dyDescent="0.2">
      <c r="A59" s="139">
        <v>5</v>
      </c>
      <c r="B59" s="181" t="s">
        <v>346</v>
      </c>
      <c r="C59" s="143">
        <f t="shared" si="0"/>
        <v>250000</v>
      </c>
      <c r="E59" s="91"/>
      <c r="F59" s="91"/>
    </row>
    <row r="60" spans="1:6" x14ac:dyDescent="0.2">
      <c r="A60" s="139">
        <v>7</v>
      </c>
      <c r="B60" s="182" t="s">
        <v>347</v>
      </c>
      <c r="C60" s="143">
        <f>5*50000+300000</f>
        <v>550000</v>
      </c>
      <c r="E60" s="91"/>
      <c r="F60" s="91"/>
    </row>
    <row r="61" spans="1:6" x14ac:dyDescent="0.2">
      <c r="A61" s="139">
        <v>15</v>
      </c>
      <c r="B61" s="183" t="s">
        <v>348</v>
      </c>
      <c r="C61" s="143">
        <f t="shared" si="0"/>
        <v>750000</v>
      </c>
      <c r="E61" s="91"/>
      <c r="F61" s="91"/>
    </row>
    <row r="62" spans="1:6" x14ac:dyDescent="0.2">
      <c r="A62" s="36">
        <f>SUM(A57:A61)</f>
        <v>51</v>
      </c>
      <c r="B62" s="37"/>
      <c r="C62" s="184">
        <f>SUM(C57:C61)</f>
        <v>2750000</v>
      </c>
    </row>
    <row r="63" spans="1:6" x14ac:dyDescent="0.2">
      <c r="A63" s="36"/>
      <c r="B63" s="37"/>
      <c r="C63" s="37"/>
    </row>
    <row r="64" spans="1:6" x14ac:dyDescent="0.2">
      <c r="A64" s="36"/>
      <c r="B64" s="37" t="s">
        <v>832</v>
      </c>
      <c r="C64" s="37"/>
    </row>
    <row r="65" spans="1:6" x14ac:dyDescent="0.2">
      <c r="A65" s="36">
        <f>A62</f>
        <v>51</v>
      </c>
      <c r="B65" s="37" t="s">
        <v>350</v>
      </c>
      <c r="C65" s="185">
        <f>C62</f>
        <v>2750000</v>
      </c>
    </row>
    <row r="66" spans="1:6" x14ac:dyDescent="0.2">
      <c r="A66" s="36"/>
      <c r="B66" s="37" t="s">
        <v>351</v>
      </c>
      <c r="C66" s="185"/>
    </row>
    <row r="68" spans="1:6" x14ac:dyDescent="0.2">
      <c r="A68" s="36"/>
      <c r="B68" s="37"/>
      <c r="C68" s="37"/>
      <c r="D68" s="218" t="s">
        <v>833</v>
      </c>
      <c r="E68" s="218"/>
      <c r="F68" s="218"/>
    </row>
    <row r="69" spans="1:6" x14ac:dyDescent="0.2">
      <c r="A69" s="218" t="s">
        <v>129</v>
      </c>
      <c r="B69" s="218"/>
      <c r="C69" s="218"/>
      <c r="D69" s="218" t="s">
        <v>130</v>
      </c>
      <c r="E69" s="218"/>
      <c r="F69" s="218"/>
    </row>
    <row r="70" spans="1:6" x14ac:dyDescent="0.2">
      <c r="A70" s="218" t="s">
        <v>107</v>
      </c>
      <c r="B70" s="218"/>
      <c r="C70" s="218"/>
      <c r="D70" s="218" t="s">
        <v>131</v>
      </c>
      <c r="E70" s="218"/>
      <c r="F70" s="218"/>
    </row>
    <row r="71" spans="1:6" x14ac:dyDescent="0.2">
      <c r="A71" s="36"/>
      <c r="B71" s="37"/>
      <c r="C71" s="37"/>
      <c r="D71" s="37"/>
      <c r="E71" s="36"/>
      <c r="F71" s="37"/>
    </row>
    <row r="72" spans="1:6" x14ac:dyDescent="0.2">
      <c r="A72" s="36"/>
      <c r="B72" s="37"/>
      <c r="C72" s="37"/>
      <c r="D72" s="37"/>
      <c r="E72" s="36"/>
      <c r="F72" s="37"/>
    </row>
    <row r="73" spans="1:6" x14ac:dyDescent="0.2">
      <c r="A73" s="216" t="s">
        <v>231</v>
      </c>
      <c r="B73" s="216"/>
      <c r="C73" s="216"/>
      <c r="D73" s="216" t="s">
        <v>232</v>
      </c>
      <c r="E73" s="216"/>
      <c r="F73" s="216"/>
    </row>
    <row r="74" spans="1:6" x14ac:dyDescent="0.2">
      <c r="A74" s="217" t="s">
        <v>111</v>
      </c>
      <c r="B74" s="217"/>
      <c r="C74" s="217"/>
      <c r="D74" s="217" t="s">
        <v>112</v>
      </c>
      <c r="E74" s="217"/>
      <c r="F74" s="217"/>
    </row>
  </sheetData>
  <mergeCells count="9">
    <mergeCell ref="A74:C74"/>
    <mergeCell ref="D74:F74"/>
    <mergeCell ref="D68:F68"/>
    <mergeCell ref="A69:C69"/>
    <mergeCell ref="D69:F69"/>
    <mergeCell ref="A70:C70"/>
    <mergeCell ref="D70:F70"/>
    <mergeCell ref="A73:C73"/>
    <mergeCell ref="D73:F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workbookViewId="0">
      <selection activeCell="F4" sqref="F4"/>
    </sheetView>
  </sheetViews>
  <sheetFormatPr baseColWidth="10" defaultColWidth="8.83203125" defaultRowHeight="15" x14ac:dyDescent="0.2"/>
  <cols>
    <col min="1" max="1" width="9.6640625" customWidth="1"/>
    <col min="2" max="2" width="28.6640625" customWidth="1"/>
    <col min="3" max="3" width="23.83203125" customWidth="1"/>
    <col min="4" max="4" width="20.5" customWidth="1"/>
    <col min="6" max="6" width="13.5" customWidth="1"/>
  </cols>
  <sheetData>
    <row r="1" spans="1:6" x14ac:dyDescent="0.2">
      <c r="A1" s="217" t="s">
        <v>0</v>
      </c>
      <c r="B1" s="217"/>
      <c r="C1" s="217"/>
      <c r="D1" s="217"/>
      <c r="E1" s="217"/>
      <c r="F1" s="217"/>
    </row>
    <row r="2" spans="1:6" x14ac:dyDescent="0.2">
      <c r="A2" s="217" t="s">
        <v>1</v>
      </c>
      <c r="B2" s="217"/>
      <c r="C2" s="217"/>
      <c r="D2" s="217"/>
      <c r="E2" s="217"/>
      <c r="F2" s="217"/>
    </row>
    <row r="3" spans="1:6" ht="16" thickBot="1" x14ac:dyDescent="0.25">
      <c r="A3" s="217" t="s">
        <v>91</v>
      </c>
      <c r="B3" s="217"/>
      <c r="C3" s="217"/>
      <c r="D3" s="217"/>
      <c r="E3" s="217"/>
      <c r="F3" s="217"/>
    </row>
    <row r="4" spans="1:6" ht="18" thickTop="1" thickBo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5" t="s">
        <v>8</v>
      </c>
    </row>
    <row r="5" spans="1:6" x14ac:dyDescent="0.2">
      <c r="A5" s="11">
        <v>1</v>
      </c>
      <c r="B5" s="7">
        <v>44964</v>
      </c>
      <c r="C5" s="12" t="s">
        <v>92</v>
      </c>
      <c r="D5" s="12" t="s">
        <v>93</v>
      </c>
      <c r="E5" s="13">
        <v>16392</v>
      </c>
      <c r="F5" s="58" t="s">
        <v>17</v>
      </c>
    </row>
    <row r="6" spans="1:6" x14ac:dyDescent="0.2">
      <c r="A6" s="11">
        <v>2</v>
      </c>
      <c r="B6" s="7">
        <v>44964</v>
      </c>
      <c r="C6" s="12" t="s">
        <v>94</v>
      </c>
      <c r="D6" s="12" t="s">
        <v>95</v>
      </c>
      <c r="E6" s="17">
        <v>18307</v>
      </c>
      <c r="F6" s="58" t="s">
        <v>17</v>
      </c>
    </row>
    <row r="7" spans="1:6" x14ac:dyDescent="0.2">
      <c r="A7" s="11">
        <v>3</v>
      </c>
      <c r="B7" s="7">
        <v>44970</v>
      </c>
      <c r="C7" s="12" t="s">
        <v>96</v>
      </c>
      <c r="D7" s="12" t="s">
        <v>97</v>
      </c>
      <c r="E7" s="17">
        <v>11297</v>
      </c>
      <c r="F7" s="58" t="s">
        <v>17</v>
      </c>
    </row>
    <row r="8" spans="1:6" x14ac:dyDescent="0.2">
      <c r="A8" s="11">
        <v>4</v>
      </c>
      <c r="B8" s="7">
        <v>44971</v>
      </c>
      <c r="C8" s="12" t="s">
        <v>98</v>
      </c>
      <c r="D8" s="12" t="s">
        <v>99</v>
      </c>
      <c r="E8" s="15">
        <v>6767</v>
      </c>
      <c r="F8" s="58" t="s">
        <v>17</v>
      </c>
    </row>
    <row r="9" spans="1:6" x14ac:dyDescent="0.2">
      <c r="A9" s="11">
        <v>5</v>
      </c>
      <c r="B9" s="7">
        <v>44978</v>
      </c>
      <c r="C9" s="22" t="s">
        <v>100</v>
      </c>
      <c r="D9" s="22" t="s">
        <v>101</v>
      </c>
      <c r="E9" s="23">
        <v>17961</v>
      </c>
      <c r="F9" s="58" t="s">
        <v>17</v>
      </c>
    </row>
    <row r="10" spans="1:6" x14ac:dyDescent="0.2">
      <c r="A10" s="11">
        <v>6</v>
      </c>
      <c r="B10" s="30">
        <v>44979</v>
      </c>
      <c r="C10" s="22" t="s">
        <v>102</v>
      </c>
      <c r="D10" s="22" t="s">
        <v>97</v>
      </c>
      <c r="E10" s="23">
        <v>13477</v>
      </c>
      <c r="F10" s="58" t="s">
        <v>17</v>
      </c>
    </row>
    <row r="11" spans="1:6" x14ac:dyDescent="0.2">
      <c r="A11" s="11">
        <v>7</v>
      </c>
      <c r="B11" s="30">
        <v>44984</v>
      </c>
      <c r="C11" s="22" t="s">
        <v>103</v>
      </c>
      <c r="D11" s="22" t="s">
        <v>80</v>
      </c>
      <c r="E11" s="23">
        <v>17647</v>
      </c>
      <c r="F11" s="45" t="s">
        <v>17</v>
      </c>
    </row>
    <row r="12" spans="1:6" ht="16" thickBot="1" x14ac:dyDescent="0.25">
      <c r="A12" s="31">
        <v>8</v>
      </c>
      <c r="B12" s="32">
        <v>44985</v>
      </c>
      <c r="C12" s="33" t="s">
        <v>104</v>
      </c>
      <c r="D12" s="33" t="s">
        <v>99</v>
      </c>
      <c r="E12" s="46">
        <v>6423</v>
      </c>
      <c r="F12" s="56" t="s">
        <v>17</v>
      </c>
    </row>
    <row r="13" spans="1:6" ht="16" thickTop="1" x14ac:dyDescent="0.2">
      <c r="A13" s="36"/>
      <c r="B13" s="37"/>
      <c r="C13" s="37"/>
      <c r="D13" s="37"/>
      <c r="E13" s="36"/>
      <c r="F13" s="37"/>
    </row>
    <row r="14" spans="1:6" x14ac:dyDescent="0.2">
      <c r="A14" s="36"/>
      <c r="B14" s="37"/>
      <c r="C14" s="37"/>
      <c r="D14" s="218"/>
      <c r="E14" s="218"/>
      <c r="F14" s="218"/>
    </row>
    <row r="15" spans="1:6" x14ac:dyDescent="0.2">
      <c r="A15" s="218" t="s">
        <v>105</v>
      </c>
      <c r="B15" s="218"/>
      <c r="C15" s="218"/>
      <c r="D15" s="218" t="s">
        <v>106</v>
      </c>
      <c r="E15" s="218"/>
      <c r="F15" s="218"/>
    </row>
    <row r="16" spans="1:6" x14ac:dyDescent="0.2">
      <c r="A16" s="218" t="s">
        <v>107</v>
      </c>
      <c r="B16" s="218"/>
      <c r="C16" s="218"/>
      <c r="D16" s="218" t="s">
        <v>108</v>
      </c>
      <c r="E16" s="218"/>
      <c r="F16" s="218"/>
    </row>
    <row r="17" spans="1:6" x14ac:dyDescent="0.2">
      <c r="A17" s="36"/>
      <c r="B17" s="37"/>
      <c r="C17" s="37"/>
      <c r="D17" s="37"/>
      <c r="E17" s="36"/>
      <c r="F17" s="37"/>
    </row>
    <row r="18" spans="1:6" x14ac:dyDescent="0.2">
      <c r="A18" s="36"/>
      <c r="B18" s="37"/>
      <c r="C18" s="37"/>
      <c r="D18" s="37"/>
      <c r="E18" s="36"/>
      <c r="F18" s="37"/>
    </row>
    <row r="19" spans="1:6" x14ac:dyDescent="0.2">
      <c r="A19" s="216" t="s">
        <v>109</v>
      </c>
      <c r="B19" s="216"/>
      <c r="C19" s="216"/>
      <c r="D19" s="216" t="s">
        <v>110</v>
      </c>
      <c r="E19" s="216"/>
      <c r="F19" s="216"/>
    </row>
    <row r="20" spans="1:6" x14ac:dyDescent="0.2">
      <c r="A20" s="217" t="s">
        <v>111</v>
      </c>
      <c r="B20" s="217"/>
      <c r="C20" s="217"/>
      <c r="D20" s="217" t="s">
        <v>112</v>
      </c>
      <c r="E20" s="217"/>
      <c r="F20" s="217"/>
    </row>
  </sheetData>
  <mergeCells count="12">
    <mergeCell ref="A1:F1"/>
    <mergeCell ref="A2:F2"/>
    <mergeCell ref="A3:F3"/>
    <mergeCell ref="D14:F14"/>
    <mergeCell ref="A15:C15"/>
    <mergeCell ref="D15:F15"/>
    <mergeCell ref="A16:C16"/>
    <mergeCell ref="D16:F16"/>
    <mergeCell ref="A19:C19"/>
    <mergeCell ref="D19:F19"/>
    <mergeCell ref="A20:C20"/>
    <mergeCell ref="D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workbookViewId="0">
      <selection activeCell="C20" sqref="C20"/>
    </sheetView>
  </sheetViews>
  <sheetFormatPr baseColWidth="10" defaultColWidth="8.83203125" defaultRowHeight="15" x14ac:dyDescent="0.2"/>
  <cols>
    <col min="1" max="1" width="11" customWidth="1"/>
    <col min="2" max="2" width="28.6640625" customWidth="1"/>
    <col min="3" max="3" width="17.6640625" customWidth="1"/>
    <col min="4" max="4" width="29.5" customWidth="1"/>
    <col min="6" max="6" width="14.33203125" customWidth="1"/>
  </cols>
  <sheetData>
    <row r="1" spans="1:6" x14ac:dyDescent="0.2">
      <c r="A1" s="217" t="s">
        <v>0</v>
      </c>
      <c r="B1" s="217"/>
      <c r="C1" s="217"/>
      <c r="D1" s="217"/>
      <c r="E1" s="217"/>
      <c r="F1" s="217"/>
    </row>
    <row r="2" spans="1:6" x14ac:dyDescent="0.2">
      <c r="A2" s="217" t="s">
        <v>1</v>
      </c>
      <c r="B2" s="217"/>
      <c r="C2" s="217"/>
      <c r="D2" s="217"/>
      <c r="E2" s="217"/>
      <c r="F2" s="217"/>
    </row>
    <row r="3" spans="1:6" ht="16" thickBot="1" x14ac:dyDescent="0.25">
      <c r="A3" s="217" t="s">
        <v>113</v>
      </c>
      <c r="B3" s="217"/>
      <c r="C3" s="217"/>
      <c r="D3" s="217"/>
      <c r="E3" s="217"/>
      <c r="F3" s="217"/>
    </row>
    <row r="4" spans="1:6" ht="18" thickTop="1" thickBo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5" t="s">
        <v>8</v>
      </c>
    </row>
    <row r="5" spans="1:6" x14ac:dyDescent="0.2">
      <c r="A5" s="47">
        <v>1</v>
      </c>
      <c r="B5" s="7">
        <v>44986</v>
      </c>
      <c r="C5" s="8" t="s">
        <v>114</v>
      </c>
      <c r="D5" s="8" t="s">
        <v>115</v>
      </c>
      <c r="E5" s="60">
        <v>17691</v>
      </c>
      <c r="F5" s="58" t="s">
        <v>17</v>
      </c>
    </row>
    <row r="6" spans="1:6" x14ac:dyDescent="0.2">
      <c r="A6" s="11">
        <v>2</v>
      </c>
      <c r="B6" s="7">
        <v>44986</v>
      </c>
      <c r="C6" s="12" t="s">
        <v>116</v>
      </c>
      <c r="D6" s="12" t="s">
        <v>117</v>
      </c>
      <c r="E6" s="15">
        <v>7003</v>
      </c>
      <c r="F6" s="58" t="s">
        <v>17</v>
      </c>
    </row>
    <row r="7" spans="1:6" x14ac:dyDescent="0.2">
      <c r="A7" s="11">
        <v>3</v>
      </c>
      <c r="B7" s="7">
        <v>44992</v>
      </c>
      <c r="C7" s="12" t="s">
        <v>118</v>
      </c>
      <c r="D7" s="12" t="s">
        <v>119</v>
      </c>
      <c r="E7" s="17">
        <v>17221</v>
      </c>
      <c r="F7" s="58" t="s">
        <v>17</v>
      </c>
    </row>
    <row r="8" spans="1:6" x14ac:dyDescent="0.2">
      <c r="A8" s="11">
        <v>4</v>
      </c>
      <c r="B8" s="7">
        <v>44995</v>
      </c>
      <c r="C8" s="22" t="s">
        <v>120</v>
      </c>
      <c r="D8" s="12" t="s">
        <v>117</v>
      </c>
      <c r="E8" s="23">
        <v>13129</v>
      </c>
      <c r="F8" s="45" t="s">
        <v>17</v>
      </c>
    </row>
    <row r="9" spans="1:6" x14ac:dyDescent="0.2">
      <c r="A9" s="11">
        <v>5</v>
      </c>
      <c r="B9" s="7">
        <v>44995</v>
      </c>
      <c r="C9" s="22" t="s">
        <v>121</v>
      </c>
      <c r="D9" s="22" t="s">
        <v>122</v>
      </c>
      <c r="E9" s="23">
        <v>17704</v>
      </c>
      <c r="F9" s="45" t="s">
        <v>17</v>
      </c>
    </row>
    <row r="10" spans="1:6" x14ac:dyDescent="0.2">
      <c r="A10" s="11">
        <v>6</v>
      </c>
      <c r="B10" s="7">
        <v>45000</v>
      </c>
      <c r="C10" s="22" t="s">
        <v>123</v>
      </c>
      <c r="D10" s="22" t="s">
        <v>117</v>
      </c>
      <c r="E10" s="23">
        <v>11455</v>
      </c>
      <c r="F10" s="57" t="s">
        <v>17</v>
      </c>
    </row>
    <row r="11" spans="1:6" x14ac:dyDescent="0.2">
      <c r="A11" s="11">
        <v>7</v>
      </c>
      <c r="B11" s="7">
        <v>45012</v>
      </c>
      <c r="C11" s="48" t="s">
        <v>124</v>
      </c>
      <c r="D11" s="48" t="s">
        <v>125</v>
      </c>
      <c r="E11" s="49">
        <v>6862</v>
      </c>
      <c r="F11" s="50" t="s">
        <v>17</v>
      </c>
    </row>
    <row r="12" spans="1:6" x14ac:dyDescent="0.2">
      <c r="A12" s="11">
        <v>8</v>
      </c>
      <c r="B12" s="30">
        <v>45012</v>
      </c>
      <c r="C12" s="22" t="s">
        <v>126</v>
      </c>
      <c r="D12" s="22" t="s">
        <v>125</v>
      </c>
      <c r="E12" s="27">
        <v>6457</v>
      </c>
      <c r="F12" s="45" t="s">
        <v>17</v>
      </c>
    </row>
    <row r="13" spans="1:6" ht="16" thickBot="1" x14ac:dyDescent="0.25">
      <c r="A13" s="31">
        <v>9</v>
      </c>
      <c r="B13" s="32">
        <v>45012</v>
      </c>
      <c r="C13" s="33" t="s">
        <v>127</v>
      </c>
      <c r="D13" s="33" t="s">
        <v>97</v>
      </c>
      <c r="E13" s="34">
        <v>11194</v>
      </c>
      <c r="F13" s="56" t="s">
        <v>17</v>
      </c>
    </row>
    <row r="14" spans="1:6" ht="16" thickTop="1" x14ac:dyDescent="0.2">
      <c r="A14" s="36"/>
      <c r="B14" s="37"/>
      <c r="C14" s="37"/>
      <c r="D14" s="37"/>
      <c r="E14" s="36"/>
      <c r="F14" s="37"/>
    </row>
    <row r="15" spans="1:6" x14ac:dyDescent="0.2">
      <c r="A15" s="36"/>
      <c r="B15" s="37"/>
      <c r="C15" s="37"/>
      <c r="D15" s="218" t="s">
        <v>128</v>
      </c>
      <c r="E15" s="218"/>
      <c r="F15" s="218"/>
    </row>
    <row r="16" spans="1:6" x14ac:dyDescent="0.2">
      <c r="A16" s="218" t="s">
        <v>129</v>
      </c>
      <c r="B16" s="218"/>
      <c r="C16" s="218"/>
      <c r="D16" s="218" t="s">
        <v>130</v>
      </c>
      <c r="E16" s="218"/>
      <c r="F16" s="218"/>
    </row>
    <row r="17" spans="1:6" x14ac:dyDescent="0.2">
      <c r="A17" s="218" t="s">
        <v>107</v>
      </c>
      <c r="B17" s="218"/>
      <c r="C17" s="218"/>
      <c r="D17" s="218" t="s">
        <v>131</v>
      </c>
      <c r="E17" s="218"/>
      <c r="F17" s="218"/>
    </row>
  </sheetData>
  <mergeCells count="8">
    <mergeCell ref="A17:C17"/>
    <mergeCell ref="D17:F17"/>
    <mergeCell ref="A1:F1"/>
    <mergeCell ref="A2:F2"/>
    <mergeCell ref="A3:F3"/>
    <mergeCell ref="D15:F15"/>
    <mergeCell ref="A16:C16"/>
    <mergeCell ref="D16:F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workbookViewId="0">
      <selection activeCell="G10" sqref="G10"/>
    </sheetView>
  </sheetViews>
  <sheetFormatPr baseColWidth="10" defaultColWidth="8.83203125" defaultRowHeight="15" x14ac:dyDescent="0.2"/>
  <cols>
    <col min="2" max="2" width="24.1640625" customWidth="1"/>
    <col min="3" max="3" width="18.33203125" customWidth="1"/>
    <col min="4" max="4" width="15.5" customWidth="1"/>
    <col min="6" max="6" width="14.5" customWidth="1"/>
  </cols>
  <sheetData>
    <row r="1" spans="1:6" x14ac:dyDescent="0.2">
      <c r="A1" s="217" t="s">
        <v>0</v>
      </c>
      <c r="B1" s="217"/>
      <c r="C1" s="217"/>
      <c r="D1" s="217"/>
      <c r="E1" s="217"/>
      <c r="F1" s="217"/>
    </row>
    <row r="2" spans="1:6" x14ac:dyDescent="0.2">
      <c r="A2" s="217" t="s">
        <v>1</v>
      </c>
      <c r="B2" s="217"/>
      <c r="C2" s="217"/>
      <c r="D2" s="217"/>
      <c r="E2" s="217"/>
      <c r="F2" s="217"/>
    </row>
    <row r="3" spans="1:6" ht="16" thickBot="1" x14ac:dyDescent="0.25">
      <c r="A3" s="217" t="s">
        <v>132</v>
      </c>
      <c r="B3" s="217"/>
      <c r="C3" s="217"/>
      <c r="D3" s="217"/>
      <c r="E3" s="217"/>
      <c r="F3" s="217"/>
    </row>
    <row r="4" spans="1:6" ht="18" thickTop="1" thickBo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5" t="s">
        <v>8</v>
      </c>
    </row>
    <row r="5" spans="1:6" x14ac:dyDescent="0.2">
      <c r="A5" s="11">
        <v>1</v>
      </c>
      <c r="B5" s="7">
        <v>45027</v>
      </c>
      <c r="C5" s="12" t="s">
        <v>133</v>
      </c>
      <c r="D5" s="12" t="s">
        <v>125</v>
      </c>
      <c r="E5" s="13">
        <v>20206</v>
      </c>
      <c r="F5" s="57" t="s">
        <v>17</v>
      </c>
    </row>
    <row r="6" spans="1:6" ht="16" thickBot="1" x14ac:dyDescent="0.25">
      <c r="A6" s="31">
        <v>2</v>
      </c>
      <c r="B6" s="32">
        <v>45027</v>
      </c>
      <c r="C6" s="33" t="s">
        <v>134</v>
      </c>
      <c r="D6" s="33" t="s">
        <v>135</v>
      </c>
      <c r="E6" s="64">
        <v>18223</v>
      </c>
      <c r="F6" s="56" t="s">
        <v>17</v>
      </c>
    </row>
    <row r="7" spans="1:6" ht="16" thickTop="1" x14ac:dyDescent="0.2">
      <c r="A7" s="36"/>
      <c r="B7" s="37"/>
      <c r="C7" s="37"/>
      <c r="D7" s="37"/>
      <c r="E7" s="36"/>
      <c r="F7" s="37"/>
    </row>
    <row r="8" spans="1:6" x14ac:dyDescent="0.2">
      <c r="A8" s="36"/>
      <c r="B8" s="37"/>
      <c r="C8" s="37"/>
      <c r="D8" s="218" t="s">
        <v>136</v>
      </c>
      <c r="E8" s="218"/>
      <c r="F8" s="218"/>
    </row>
    <row r="9" spans="1:6" x14ac:dyDescent="0.2">
      <c r="A9" s="218" t="s">
        <v>129</v>
      </c>
      <c r="B9" s="218"/>
      <c r="C9" s="218"/>
      <c r="D9" s="218" t="s">
        <v>130</v>
      </c>
      <c r="E9" s="218"/>
      <c r="F9" s="218"/>
    </row>
    <row r="10" spans="1:6" x14ac:dyDescent="0.2">
      <c r="A10" s="218" t="s">
        <v>107</v>
      </c>
      <c r="B10" s="218"/>
      <c r="C10" s="218"/>
      <c r="D10" s="218" t="s">
        <v>131</v>
      </c>
      <c r="E10" s="218"/>
      <c r="F10" s="218"/>
    </row>
    <row r="11" spans="1:6" x14ac:dyDescent="0.2">
      <c r="A11" s="36"/>
      <c r="B11" s="37"/>
      <c r="C11" s="37"/>
      <c r="D11" s="37"/>
      <c r="E11" s="36"/>
      <c r="F11" s="37"/>
    </row>
    <row r="12" spans="1:6" x14ac:dyDescent="0.2">
      <c r="A12" s="36"/>
      <c r="B12" s="37"/>
      <c r="C12" s="37"/>
      <c r="D12" s="37"/>
      <c r="E12" s="36"/>
      <c r="F12" s="37"/>
    </row>
    <row r="13" spans="1:6" x14ac:dyDescent="0.2">
      <c r="A13" s="216" t="s">
        <v>109</v>
      </c>
      <c r="B13" s="216"/>
      <c r="C13" s="216"/>
      <c r="D13" s="216" t="s">
        <v>110</v>
      </c>
      <c r="E13" s="216"/>
      <c r="F13" s="216"/>
    </row>
    <row r="14" spans="1:6" x14ac:dyDescent="0.2">
      <c r="A14" s="218" t="s">
        <v>111</v>
      </c>
      <c r="B14" s="218"/>
      <c r="C14" s="218"/>
      <c r="D14" s="218" t="s">
        <v>112</v>
      </c>
      <c r="E14" s="218"/>
      <c r="F14" s="218"/>
    </row>
  </sheetData>
  <mergeCells count="12">
    <mergeCell ref="A1:F1"/>
    <mergeCell ref="A2:F2"/>
    <mergeCell ref="A3:F3"/>
    <mergeCell ref="D8:F8"/>
    <mergeCell ref="A9:C9"/>
    <mergeCell ref="D9:F9"/>
    <mergeCell ref="A10:C10"/>
    <mergeCell ref="D10:F10"/>
    <mergeCell ref="A13:C13"/>
    <mergeCell ref="D13:F13"/>
    <mergeCell ref="A14:C14"/>
    <mergeCell ref="D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"/>
  <sheetViews>
    <sheetView workbookViewId="0">
      <selection activeCell="D62" sqref="D62"/>
    </sheetView>
  </sheetViews>
  <sheetFormatPr baseColWidth="10" defaultColWidth="8.83203125" defaultRowHeight="15" x14ac:dyDescent="0.2"/>
  <cols>
    <col min="2" max="2" width="24.33203125" customWidth="1"/>
    <col min="3" max="3" width="21" customWidth="1"/>
    <col min="4" max="4" width="23.5" customWidth="1"/>
    <col min="6" max="6" width="15" customWidth="1"/>
  </cols>
  <sheetData>
    <row r="1" spans="1:6" x14ac:dyDescent="0.2">
      <c r="A1" s="63" t="s">
        <v>0</v>
      </c>
      <c r="B1" s="63"/>
      <c r="C1" s="63"/>
      <c r="D1" s="63"/>
      <c r="E1" s="63"/>
      <c r="F1" s="63"/>
    </row>
    <row r="2" spans="1:6" x14ac:dyDescent="0.2">
      <c r="A2" s="63" t="s">
        <v>1</v>
      </c>
      <c r="B2" s="63"/>
      <c r="C2" s="63"/>
      <c r="D2" s="63"/>
      <c r="E2" s="63"/>
      <c r="F2" s="63"/>
    </row>
    <row r="3" spans="1:6" ht="16" thickBot="1" x14ac:dyDescent="0.25">
      <c r="A3" s="63" t="s">
        <v>137</v>
      </c>
      <c r="B3" s="63"/>
      <c r="C3" s="63"/>
      <c r="D3" s="63"/>
      <c r="E3" s="63"/>
      <c r="F3" s="63"/>
    </row>
    <row r="4" spans="1:6" ht="18" thickTop="1" thickBot="1" x14ac:dyDescent="0.25">
      <c r="A4" s="2" t="s">
        <v>138</v>
      </c>
      <c r="B4" s="3" t="s">
        <v>139</v>
      </c>
      <c r="C4" s="4" t="s">
        <v>140</v>
      </c>
      <c r="D4" s="4" t="s">
        <v>141</v>
      </c>
      <c r="E4" s="4" t="s">
        <v>7</v>
      </c>
      <c r="F4" s="5" t="s">
        <v>142</v>
      </c>
    </row>
    <row r="5" spans="1:6" x14ac:dyDescent="0.2">
      <c r="A5" s="6">
        <v>1</v>
      </c>
      <c r="B5" s="7">
        <v>45048</v>
      </c>
      <c r="C5" s="8" t="s">
        <v>143</v>
      </c>
      <c r="D5" s="8" t="s">
        <v>144</v>
      </c>
      <c r="E5" s="60">
        <v>20047</v>
      </c>
      <c r="F5" s="58" t="s">
        <v>20</v>
      </c>
    </row>
    <row r="6" spans="1:6" x14ac:dyDescent="0.2">
      <c r="A6" s="11">
        <v>2</v>
      </c>
      <c r="B6" s="7">
        <v>45049</v>
      </c>
      <c r="C6" s="12" t="s">
        <v>145</v>
      </c>
      <c r="D6" s="12" t="s">
        <v>146</v>
      </c>
      <c r="E6" s="13">
        <v>18513</v>
      </c>
      <c r="F6" s="58" t="s">
        <v>29</v>
      </c>
    </row>
    <row r="7" spans="1:6" x14ac:dyDescent="0.2">
      <c r="A7" s="11">
        <v>3</v>
      </c>
      <c r="B7" s="7">
        <v>45049</v>
      </c>
      <c r="C7" s="12" t="s">
        <v>147</v>
      </c>
      <c r="D7" s="12" t="s">
        <v>148</v>
      </c>
      <c r="E7" s="13">
        <v>18485</v>
      </c>
      <c r="F7" s="58" t="s">
        <v>29</v>
      </c>
    </row>
    <row r="8" spans="1:6" x14ac:dyDescent="0.2">
      <c r="A8" s="11">
        <v>4</v>
      </c>
      <c r="B8" s="7">
        <v>45050</v>
      </c>
      <c r="C8" s="12" t="s">
        <v>149</v>
      </c>
      <c r="D8" s="12" t="s">
        <v>150</v>
      </c>
      <c r="E8" s="13">
        <v>10210</v>
      </c>
      <c r="F8" s="57" t="s">
        <v>11</v>
      </c>
    </row>
    <row r="9" spans="1:6" x14ac:dyDescent="0.2">
      <c r="A9" s="11">
        <v>5</v>
      </c>
      <c r="B9" s="7">
        <v>45050</v>
      </c>
      <c r="C9" s="12" t="s">
        <v>151</v>
      </c>
      <c r="D9" s="12" t="s">
        <v>152</v>
      </c>
      <c r="E9" s="13">
        <v>13238</v>
      </c>
      <c r="F9" s="57" t="s">
        <v>11</v>
      </c>
    </row>
    <row r="10" spans="1:6" x14ac:dyDescent="0.2">
      <c r="A10" s="11">
        <v>6</v>
      </c>
      <c r="B10" s="7">
        <v>45050</v>
      </c>
      <c r="C10" s="12" t="s">
        <v>153</v>
      </c>
      <c r="D10" s="12" t="s">
        <v>154</v>
      </c>
      <c r="E10" s="13">
        <v>9617</v>
      </c>
      <c r="F10" s="57" t="s">
        <v>11</v>
      </c>
    </row>
    <row r="11" spans="1:6" x14ac:dyDescent="0.2">
      <c r="A11" s="11">
        <v>7</v>
      </c>
      <c r="B11" s="7">
        <v>45050</v>
      </c>
      <c r="C11" s="12" t="s">
        <v>155</v>
      </c>
      <c r="D11" s="12" t="s">
        <v>156</v>
      </c>
      <c r="E11" s="13">
        <v>13954</v>
      </c>
      <c r="F11" s="57" t="s">
        <v>11</v>
      </c>
    </row>
    <row r="12" spans="1:6" x14ac:dyDescent="0.2">
      <c r="A12" s="11">
        <v>8</v>
      </c>
      <c r="B12" s="7">
        <v>45051</v>
      </c>
      <c r="C12" s="12" t="s">
        <v>157</v>
      </c>
      <c r="D12" s="12" t="s">
        <v>158</v>
      </c>
      <c r="E12" s="13">
        <v>17545</v>
      </c>
      <c r="F12" s="57" t="s">
        <v>29</v>
      </c>
    </row>
    <row r="13" spans="1:6" x14ac:dyDescent="0.2">
      <c r="A13" s="11">
        <v>9</v>
      </c>
      <c r="B13" s="7">
        <v>45054</v>
      </c>
      <c r="C13" s="12" t="s">
        <v>159</v>
      </c>
      <c r="D13" s="12" t="s">
        <v>160</v>
      </c>
      <c r="E13" s="13">
        <v>12665</v>
      </c>
      <c r="F13" s="58" t="s">
        <v>20</v>
      </c>
    </row>
    <row r="14" spans="1:6" x14ac:dyDescent="0.2">
      <c r="A14" s="11">
        <v>10</v>
      </c>
      <c r="B14" s="7">
        <v>45055</v>
      </c>
      <c r="C14" s="12" t="s">
        <v>161</v>
      </c>
      <c r="D14" s="12" t="s">
        <v>162</v>
      </c>
      <c r="E14" s="13">
        <v>13491</v>
      </c>
      <c r="F14" s="57" t="s">
        <v>14</v>
      </c>
    </row>
    <row r="15" spans="1:6" x14ac:dyDescent="0.2">
      <c r="A15" s="11">
        <v>11</v>
      </c>
      <c r="B15" s="7">
        <v>45058</v>
      </c>
      <c r="C15" s="12" t="s">
        <v>163</v>
      </c>
      <c r="D15" s="12" t="s">
        <v>164</v>
      </c>
      <c r="E15" s="13">
        <v>20357</v>
      </c>
      <c r="F15" s="57" t="s">
        <v>11</v>
      </c>
    </row>
    <row r="16" spans="1:6" x14ac:dyDescent="0.2">
      <c r="A16" s="11">
        <v>12</v>
      </c>
      <c r="B16" s="7">
        <v>45058</v>
      </c>
      <c r="C16" s="12" t="s">
        <v>165</v>
      </c>
      <c r="D16" s="12" t="s">
        <v>166</v>
      </c>
      <c r="E16" s="13">
        <v>10726</v>
      </c>
      <c r="F16" s="57" t="s">
        <v>11</v>
      </c>
    </row>
    <row r="17" spans="1:6" x14ac:dyDescent="0.2">
      <c r="A17" s="11">
        <v>13</v>
      </c>
      <c r="B17" s="7">
        <v>45058</v>
      </c>
      <c r="C17" s="12" t="s">
        <v>167</v>
      </c>
      <c r="D17" s="12" t="s">
        <v>168</v>
      </c>
      <c r="E17" s="13">
        <v>10605</v>
      </c>
      <c r="F17" s="57" t="s">
        <v>11</v>
      </c>
    </row>
    <row r="18" spans="1:6" x14ac:dyDescent="0.2">
      <c r="A18" s="11">
        <v>14</v>
      </c>
      <c r="B18" s="7">
        <v>45058</v>
      </c>
      <c r="C18" s="12" t="s">
        <v>169</v>
      </c>
      <c r="D18" s="12" t="s">
        <v>152</v>
      </c>
      <c r="E18" s="13">
        <v>12480</v>
      </c>
      <c r="F18" s="57" t="s">
        <v>11</v>
      </c>
    </row>
    <row r="19" spans="1:6" x14ac:dyDescent="0.2">
      <c r="A19" s="11">
        <v>15</v>
      </c>
      <c r="B19" s="7">
        <v>45058</v>
      </c>
      <c r="C19" s="12" t="s">
        <v>170</v>
      </c>
      <c r="D19" s="12" t="s">
        <v>171</v>
      </c>
      <c r="E19" s="13">
        <v>4219</v>
      </c>
      <c r="F19" s="57" t="s">
        <v>11</v>
      </c>
    </row>
    <row r="20" spans="1:6" x14ac:dyDescent="0.2">
      <c r="A20" s="11">
        <v>16</v>
      </c>
      <c r="B20" s="7">
        <v>45058</v>
      </c>
      <c r="C20" s="12" t="s">
        <v>40</v>
      </c>
      <c r="D20" s="12" t="s">
        <v>172</v>
      </c>
      <c r="E20" s="13">
        <v>6606</v>
      </c>
      <c r="F20" s="57" t="s">
        <v>17</v>
      </c>
    </row>
    <row r="21" spans="1:6" x14ac:dyDescent="0.2">
      <c r="A21" s="11">
        <v>17</v>
      </c>
      <c r="B21" s="7">
        <v>45058</v>
      </c>
      <c r="C21" s="12" t="s">
        <v>173</v>
      </c>
      <c r="D21" s="12" t="s">
        <v>174</v>
      </c>
      <c r="E21" s="13">
        <v>18856</v>
      </c>
      <c r="F21" s="57" t="s">
        <v>17</v>
      </c>
    </row>
    <row r="22" spans="1:6" x14ac:dyDescent="0.2">
      <c r="A22" s="11">
        <v>18</v>
      </c>
      <c r="B22" s="7">
        <v>45058</v>
      </c>
      <c r="C22" s="12" t="s">
        <v>175</v>
      </c>
      <c r="D22" s="12" t="s">
        <v>176</v>
      </c>
      <c r="E22" s="13">
        <v>16017</v>
      </c>
      <c r="F22" s="57" t="s">
        <v>17</v>
      </c>
    </row>
    <row r="23" spans="1:6" x14ac:dyDescent="0.2">
      <c r="A23" s="11">
        <v>19</v>
      </c>
      <c r="B23" s="7">
        <v>45058</v>
      </c>
      <c r="C23" s="12" t="s">
        <v>177</v>
      </c>
      <c r="D23" s="12" t="s">
        <v>178</v>
      </c>
      <c r="E23" s="13">
        <v>7024</v>
      </c>
      <c r="F23" s="57" t="s">
        <v>17</v>
      </c>
    </row>
    <row r="24" spans="1:6" x14ac:dyDescent="0.2">
      <c r="A24" s="11">
        <v>20</v>
      </c>
      <c r="B24" s="7">
        <v>45058</v>
      </c>
      <c r="C24" s="12" t="s">
        <v>179</v>
      </c>
      <c r="D24" s="12" t="s">
        <v>180</v>
      </c>
      <c r="E24" s="13">
        <v>15244</v>
      </c>
      <c r="F24" s="57" t="s">
        <v>17</v>
      </c>
    </row>
    <row r="25" spans="1:6" x14ac:dyDescent="0.2">
      <c r="A25" s="11">
        <v>21</v>
      </c>
      <c r="B25" s="7">
        <v>45058</v>
      </c>
      <c r="C25" s="12" t="s">
        <v>181</v>
      </c>
      <c r="D25" s="12" t="s">
        <v>182</v>
      </c>
      <c r="E25" s="13">
        <v>7785</v>
      </c>
      <c r="F25" s="58" t="s">
        <v>20</v>
      </c>
    </row>
    <row r="26" spans="1:6" x14ac:dyDescent="0.2">
      <c r="A26" s="11">
        <v>22</v>
      </c>
      <c r="B26" s="7">
        <v>45063</v>
      </c>
      <c r="C26" s="12" t="s">
        <v>183</v>
      </c>
      <c r="D26" s="12" t="s">
        <v>182</v>
      </c>
      <c r="E26" s="13">
        <v>1151</v>
      </c>
      <c r="F26" s="58" t="s">
        <v>14</v>
      </c>
    </row>
    <row r="27" spans="1:6" x14ac:dyDescent="0.2">
      <c r="A27" s="11">
        <v>23</v>
      </c>
      <c r="B27" s="7">
        <v>45063</v>
      </c>
      <c r="C27" s="12" t="s">
        <v>184</v>
      </c>
      <c r="D27" s="12" t="s">
        <v>185</v>
      </c>
      <c r="E27" s="13">
        <v>19871</v>
      </c>
      <c r="F27" s="58" t="s">
        <v>14</v>
      </c>
    </row>
    <row r="28" spans="1:6" x14ac:dyDescent="0.2">
      <c r="A28" s="11">
        <v>24</v>
      </c>
      <c r="B28" s="7">
        <v>45065</v>
      </c>
      <c r="C28" s="12" t="s">
        <v>186</v>
      </c>
      <c r="D28" s="12" t="s">
        <v>187</v>
      </c>
      <c r="E28" s="13">
        <v>4674</v>
      </c>
      <c r="F28" s="58" t="s">
        <v>11</v>
      </c>
    </row>
    <row r="29" spans="1:6" x14ac:dyDescent="0.2">
      <c r="A29" s="11">
        <v>25</v>
      </c>
      <c r="B29" s="7">
        <v>45065</v>
      </c>
      <c r="C29" s="12" t="s">
        <v>188</v>
      </c>
      <c r="D29" s="12" t="s">
        <v>189</v>
      </c>
      <c r="E29" s="13">
        <v>12893</v>
      </c>
      <c r="F29" s="58" t="s">
        <v>11</v>
      </c>
    </row>
    <row r="30" spans="1:6" x14ac:dyDescent="0.2">
      <c r="A30" s="11">
        <v>26</v>
      </c>
      <c r="B30" s="7">
        <v>45065</v>
      </c>
      <c r="C30" s="12" t="s">
        <v>190</v>
      </c>
      <c r="D30" s="12" t="s">
        <v>152</v>
      </c>
      <c r="E30" s="13">
        <v>12953</v>
      </c>
      <c r="F30" s="58" t="s">
        <v>11</v>
      </c>
    </row>
    <row r="31" spans="1:6" x14ac:dyDescent="0.2">
      <c r="A31" s="11">
        <v>27</v>
      </c>
      <c r="B31" s="7">
        <v>45065</v>
      </c>
      <c r="C31" s="12" t="s">
        <v>191</v>
      </c>
      <c r="D31" s="12" t="s">
        <v>192</v>
      </c>
      <c r="E31" s="13">
        <v>13554</v>
      </c>
      <c r="F31" s="58" t="s">
        <v>11</v>
      </c>
    </row>
    <row r="32" spans="1:6" x14ac:dyDescent="0.2">
      <c r="A32" s="11">
        <v>28</v>
      </c>
      <c r="B32" s="7">
        <v>45065</v>
      </c>
      <c r="C32" s="12" t="s">
        <v>193</v>
      </c>
      <c r="D32" s="12" t="s">
        <v>194</v>
      </c>
      <c r="E32" s="13">
        <v>2638</v>
      </c>
      <c r="F32" s="58" t="s">
        <v>11</v>
      </c>
    </row>
    <row r="33" spans="1:6" x14ac:dyDescent="0.2">
      <c r="A33" s="11">
        <v>29</v>
      </c>
      <c r="B33" s="7">
        <v>45065</v>
      </c>
      <c r="C33" s="12" t="s">
        <v>195</v>
      </c>
      <c r="D33" s="12" t="s">
        <v>196</v>
      </c>
      <c r="E33" s="13">
        <v>12700</v>
      </c>
      <c r="F33" s="58" t="s">
        <v>11</v>
      </c>
    </row>
    <row r="34" spans="1:6" x14ac:dyDescent="0.2">
      <c r="A34" s="11">
        <v>30</v>
      </c>
      <c r="B34" s="7">
        <v>45065</v>
      </c>
      <c r="C34" s="12" t="s">
        <v>197</v>
      </c>
      <c r="D34" s="12" t="s">
        <v>198</v>
      </c>
      <c r="E34" s="13">
        <v>19414</v>
      </c>
      <c r="F34" s="58" t="s">
        <v>11</v>
      </c>
    </row>
    <row r="35" spans="1:6" x14ac:dyDescent="0.2">
      <c r="A35" s="11">
        <v>31</v>
      </c>
      <c r="B35" s="7">
        <v>45068</v>
      </c>
      <c r="C35" s="12" t="s">
        <v>199</v>
      </c>
      <c r="D35" s="12" t="s">
        <v>200</v>
      </c>
      <c r="E35" s="13">
        <v>15643</v>
      </c>
      <c r="F35" s="58" t="s">
        <v>11</v>
      </c>
    </row>
    <row r="36" spans="1:6" x14ac:dyDescent="0.2">
      <c r="A36" s="11">
        <v>32</v>
      </c>
      <c r="B36" s="7">
        <v>45068</v>
      </c>
      <c r="C36" s="12" t="s">
        <v>201</v>
      </c>
      <c r="D36" s="12" t="s">
        <v>202</v>
      </c>
      <c r="E36" s="13">
        <v>13748</v>
      </c>
      <c r="F36" s="58" t="s">
        <v>29</v>
      </c>
    </row>
    <row r="37" spans="1:6" x14ac:dyDescent="0.2">
      <c r="A37" s="11">
        <v>33</v>
      </c>
      <c r="B37" s="7">
        <v>45069</v>
      </c>
      <c r="C37" s="12" t="s">
        <v>203</v>
      </c>
      <c r="D37" s="12" t="s">
        <v>204</v>
      </c>
      <c r="E37" s="13">
        <v>18854</v>
      </c>
      <c r="F37" s="58" t="s">
        <v>29</v>
      </c>
    </row>
    <row r="38" spans="1:6" x14ac:dyDescent="0.2">
      <c r="A38" s="11">
        <v>34</v>
      </c>
      <c r="B38" s="7">
        <v>45069</v>
      </c>
      <c r="C38" s="12" t="s">
        <v>205</v>
      </c>
      <c r="D38" s="12" t="s">
        <v>206</v>
      </c>
      <c r="E38" s="13">
        <v>2654</v>
      </c>
      <c r="F38" s="58" t="s">
        <v>29</v>
      </c>
    </row>
    <row r="39" spans="1:6" x14ac:dyDescent="0.2">
      <c r="A39" s="11">
        <v>35</v>
      </c>
      <c r="B39" s="7">
        <v>45069</v>
      </c>
      <c r="C39" s="12" t="s">
        <v>207</v>
      </c>
      <c r="D39" s="12" t="s">
        <v>208</v>
      </c>
      <c r="E39" s="13">
        <v>13920</v>
      </c>
      <c r="F39" s="58" t="s">
        <v>14</v>
      </c>
    </row>
    <row r="40" spans="1:6" x14ac:dyDescent="0.2">
      <c r="A40" s="11">
        <v>36</v>
      </c>
      <c r="B40" s="7">
        <v>45070</v>
      </c>
      <c r="C40" s="12" t="s">
        <v>209</v>
      </c>
      <c r="D40" s="12" t="s">
        <v>210</v>
      </c>
      <c r="E40" s="13">
        <v>16724</v>
      </c>
      <c r="F40" s="58" t="s">
        <v>11</v>
      </c>
    </row>
    <row r="41" spans="1:6" x14ac:dyDescent="0.2">
      <c r="A41" s="11">
        <v>37</v>
      </c>
      <c r="B41" s="7">
        <v>45070</v>
      </c>
      <c r="C41" s="12" t="s">
        <v>211</v>
      </c>
      <c r="D41" s="12" t="s">
        <v>212</v>
      </c>
      <c r="E41" s="13">
        <v>20640</v>
      </c>
      <c r="F41" s="58" t="s">
        <v>11</v>
      </c>
    </row>
    <row r="42" spans="1:6" x14ac:dyDescent="0.2">
      <c r="A42" s="11">
        <v>38</v>
      </c>
      <c r="B42" s="7">
        <v>45070</v>
      </c>
      <c r="C42" s="12" t="s">
        <v>213</v>
      </c>
      <c r="D42" s="12" t="s">
        <v>156</v>
      </c>
      <c r="E42" s="13">
        <v>9907</v>
      </c>
      <c r="F42" s="58" t="s">
        <v>11</v>
      </c>
    </row>
    <row r="43" spans="1:6" x14ac:dyDescent="0.2">
      <c r="A43" s="11">
        <v>39</v>
      </c>
      <c r="B43" s="7">
        <v>45071</v>
      </c>
      <c r="C43" s="12" t="s">
        <v>214</v>
      </c>
      <c r="D43" s="12" t="s">
        <v>215</v>
      </c>
      <c r="E43" s="13">
        <v>14835</v>
      </c>
      <c r="F43" s="58" t="s">
        <v>11</v>
      </c>
    </row>
    <row r="44" spans="1:6" x14ac:dyDescent="0.2">
      <c r="A44" s="11">
        <v>40</v>
      </c>
      <c r="B44" s="7">
        <v>45071</v>
      </c>
      <c r="C44" s="12" t="s">
        <v>216</v>
      </c>
      <c r="D44" s="12" t="s">
        <v>217</v>
      </c>
      <c r="E44" s="13">
        <v>3415</v>
      </c>
      <c r="F44" s="58" t="s">
        <v>11</v>
      </c>
    </row>
    <row r="45" spans="1:6" x14ac:dyDescent="0.2">
      <c r="A45" s="11">
        <v>41</v>
      </c>
      <c r="B45" s="7">
        <v>45071</v>
      </c>
      <c r="C45" s="12" t="s">
        <v>218</v>
      </c>
      <c r="D45" s="12" t="s">
        <v>219</v>
      </c>
      <c r="E45" s="13">
        <v>14111</v>
      </c>
      <c r="F45" s="58" t="s">
        <v>11</v>
      </c>
    </row>
    <row r="46" spans="1:6" x14ac:dyDescent="0.2">
      <c r="A46" s="11">
        <v>42</v>
      </c>
      <c r="B46" s="7">
        <v>45071</v>
      </c>
      <c r="C46" s="12" t="s">
        <v>220</v>
      </c>
      <c r="D46" s="12" t="s">
        <v>212</v>
      </c>
      <c r="E46" s="13">
        <v>5870</v>
      </c>
      <c r="F46" s="58" t="s">
        <v>20</v>
      </c>
    </row>
    <row r="47" spans="1:6" x14ac:dyDescent="0.2">
      <c r="A47" s="11">
        <v>43</v>
      </c>
      <c r="B47" s="7">
        <v>45071</v>
      </c>
      <c r="C47" s="12" t="s">
        <v>221</v>
      </c>
      <c r="D47" s="12" t="s">
        <v>182</v>
      </c>
      <c r="E47" s="13">
        <v>4227</v>
      </c>
      <c r="F47" s="58" t="s">
        <v>20</v>
      </c>
    </row>
    <row r="48" spans="1:6" x14ac:dyDescent="0.2">
      <c r="A48" s="11">
        <v>44</v>
      </c>
      <c r="B48" s="7">
        <v>45072</v>
      </c>
      <c r="C48" s="12" t="s">
        <v>222</v>
      </c>
      <c r="D48" s="12" t="s">
        <v>160</v>
      </c>
      <c r="E48" s="13">
        <v>10939</v>
      </c>
      <c r="F48" s="58" t="s">
        <v>20</v>
      </c>
    </row>
    <row r="49" spans="1:6" x14ac:dyDescent="0.2">
      <c r="A49" s="11">
        <v>45</v>
      </c>
      <c r="B49" s="7">
        <v>45076</v>
      </c>
      <c r="C49" s="12" t="s">
        <v>223</v>
      </c>
      <c r="D49" s="12" t="s">
        <v>196</v>
      </c>
      <c r="E49" s="13">
        <v>12729</v>
      </c>
      <c r="F49" s="58" t="s">
        <v>14</v>
      </c>
    </row>
    <row r="50" spans="1:6" x14ac:dyDescent="0.2">
      <c r="A50" s="11">
        <v>46</v>
      </c>
      <c r="B50" s="7">
        <v>45077</v>
      </c>
      <c r="C50" s="12" t="s">
        <v>224</v>
      </c>
      <c r="D50" s="12" t="s">
        <v>225</v>
      </c>
      <c r="E50" s="13">
        <v>17489</v>
      </c>
      <c r="F50" s="58" t="s">
        <v>29</v>
      </c>
    </row>
    <row r="51" spans="1:6" x14ac:dyDescent="0.2">
      <c r="A51" s="11">
        <v>47</v>
      </c>
      <c r="B51" s="7">
        <v>45077</v>
      </c>
      <c r="C51" s="12" t="s">
        <v>226</v>
      </c>
      <c r="D51" s="12" t="s">
        <v>227</v>
      </c>
      <c r="E51" s="13">
        <v>12683</v>
      </c>
      <c r="F51" s="58" t="s">
        <v>14</v>
      </c>
    </row>
    <row r="52" spans="1:6" ht="16" thickBot="1" x14ac:dyDescent="0.25">
      <c r="A52" s="31">
        <v>48</v>
      </c>
      <c r="B52" s="32">
        <v>45077</v>
      </c>
      <c r="C52" s="33" t="s">
        <v>228</v>
      </c>
      <c r="D52" s="33" t="s">
        <v>229</v>
      </c>
      <c r="E52" s="64">
        <v>16413</v>
      </c>
      <c r="F52" s="56" t="s">
        <v>14</v>
      </c>
    </row>
    <row r="53" spans="1:6" ht="16" thickTop="1" x14ac:dyDescent="0.2"/>
    <row r="54" spans="1:6" x14ac:dyDescent="0.2">
      <c r="D54" s="218" t="s">
        <v>230</v>
      </c>
      <c r="E54" s="218"/>
      <c r="F54" s="218"/>
    </row>
    <row r="55" spans="1:6" x14ac:dyDescent="0.2">
      <c r="A55" s="218" t="s">
        <v>129</v>
      </c>
      <c r="B55" s="218"/>
      <c r="C55" s="218"/>
      <c r="D55" s="218" t="s">
        <v>130</v>
      </c>
      <c r="E55" s="218"/>
      <c r="F55" s="218"/>
    </row>
    <row r="56" spans="1:6" x14ac:dyDescent="0.2">
      <c r="A56" s="218" t="s">
        <v>107</v>
      </c>
      <c r="B56" s="218"/>
      <c r="C56" s="218"/>
      <c r="D56" s="218" t="s">
        <v>131</v>
      </c>
      <c r="E56" s="218"/>
      <c r="F56" s="218"/>
    </row>
    <row r="59" spans="1:6" x14ac:dyDescent="0.2">
      <c r="A59" s="216" t="s">
        <v>231</v>
      </c>
      <c r="B59" s="216"/>
      <c r="C59" s="216"/>
      <c r="D59" s="216" t="s">
        <v>232</v>
      </c>
      <c r="E59" s="216"/>
      <c r="F59" s="216"/>
    </row>
    <row r="60" spans="1:6" x14ac:dyDescent="0.2">
      <c r="A60" s="218" t="s">
        <v>111</v>
      </c>
      <c r="B60" s="218"/>
      <c r="C60" s="218"/>
      <c r="D60" s="217" t="s">
        <v>112</v>
      </c>
      <c r="E60" s="217"/>
      <c r="F60" s="217"/>
    </row>
  </sheetData>
  <mergeCells count="9">
    <mergeCell ref="A60:C60"/>
    <mergeCell ref="D60:F60"/>
    <mergeCell ref="D54:F54"/>
    <mergeCell ref="A55:C55"/>
    <mergeCell ref="D55:F55"/>
    <mergeCell ref="A56:C56"/>
    <mergeCell ref="D56:F56"/>
    <mergeCell ref="A59:C59"/>
    <mergeCell ref="D59:F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5"/>
  <sheetViews>
    <sheetView workbookViewId="0">
      <selection activeCell="C90" sqref="C90"/>
    </sheetView>
  </sheetViews>
  <sheetFormatPr baseColWidth="10" defaultColWidth="8.83203125" defaultRowHeight="15" x14ac:dyDescent="0.2"/>
  <cols>
    <col min="2" max="2" width="25.1640625" customWidth="1"/>
    <col min="3" max="3" width="22.83203125" customWidth="1"/>
    <col min="4" max="4" width="23.6640625" customWidth="1"/>
    <col min="6" max="6" width="13.5" customWidth="1"/>
    <col min="7" max="7" width="12.5" customWidth="1"/>
  </cols>
  <sheetData>
    <row r="1" spans="1:7" x14ac:dyDescent="0.2">
      <c r="A1" s="63" t="s">
        <v>0</v>
      </c>
      <c r="B1" s="63"/>
      <c r="C1" s="63"/>
      <c r="D1" s="63"/>
      <c r="E1" s="63"/>
      <c r="F1" s="63"/>
    </row>
    <row r="2" spans="1:7" x14ac:dyDescent="0.2">
      <c r="A2" s="63" t="s">
        <v>1</v>
      </c>
      <c r="B2" s="63"/>
      <c r="C2" s="63"/>
      <c r="D2" s="63"/>
      <c r="E2" s="63"/>
      <c r="F2" s="63"/>
    </row>
    <row r="3" spans="1:7" ht="16" thickBot="1" x14ac:dyDescent="0.25">
      <c r="A3" s="63" t="s">
        <v>233</v>
      </c>
      <c r="B3" s="63"/>
      <c r="C3" s="63"/>
      <c r="D3" s="63"/>
      <c r="E3" s="63"/>
      <c r="F3" s="63"/>
    </row>
    <row r="4" spans="1:7" ht="18" thickTop="1" thickBot="1" x14ac:dyDescent="0.25">
      <c r="A4" s="2" t="s">
        <v>138</v>
      </c>
      <c r="B4" s="3" t="s">
        <v>139</v>
      </c>
      <c r="C4" s="4" t="s">
        <v>140</v>
      </c>
      <c r="D4" s="4" t="s">
        <v>141</v>
      </c>
      <c r="E4" s="4" t="s">
        <v>7</v>
      </c>
      <c r="F4" s="5" t="s">
        <v>142</v>
      </c>
    </row>
    <row r="5" spans="1:7" x14ac:dyDescent="0.2">
      <c r="A5" s="6">
        <v>1</v>
      </c>
      <c r="B5" s="7">
        <v>45082</v>
      </c>
      <c r="C5" s="8" t="s">
        <v>234</v>
      </c>
      <c r="D5" s="8" t="s">
        <v>156</v>
      </c>
      <c r="E5" s="60">
        <v>14324</v>
      </c>
      <c r="F5" s="100" t="s">
        <v>11</v>
      </c>
      <c r="G5" s="65">
        <v>45082</v>
      </c>
    </row>
    <row r="6" spans="1:7" x14ac:dyDescent="0.2">
      <c r="A6" s="11">
        <v>2</v>
      </c>
      <c r="B6" s="7">
        <v>45082</v>
      </c>
      <c r="C6" s="12" t="s">
        <v>235</v>
      </c>
      <c r="D6" s="8" t="s">
        <v>156</v>
      </c>
      <c r="E6" s="13">
        <v>20183</v>
      </c>
      <c r="F6" s="100" t="s">
        <v>11</v>
      </c>
      <c r="G6" s="66">
        <f>150000*5</f>
        <v>750000</v>
      </c>
    </row>
    <row r="7" spans="1:7" x14ac:dyDescent="0.2">
      <c r="A7" s="11">
        <v>3</v>
      </c>
      <c r="B7" s="7">
        <v>45082</v>
      </c>
      <c r="C7" s="12" t="s">
        <v>236</v>
      </c>
      <c r="D7" s="12" t="s">
        <v>237</v>
      </c>
      <c r="E7" s="13">
        <v>19645</v>
      </c>
      <c r="F7" s="104" t="s">
        <v>14</v>
      </c>
    </row>
    <row r="8" spans="1:7" x14ac:dyDescent="0.2">
      <c r="A8" s="11">
        <v>4</v>
      </c>
      <c r="B8" s="7">
        <v>45082</v>
      </c>
      <c r="C8" s="12" t="s">
        <v>238</v>
      </c>
      <c r="D8" s="12" t="s">
        <v>239</v>
      </c>
      <c r="E8" s="13">
        <v>18404</v>
      </c>
      <c r="F8" s="101" t="s">
        <v>11</v>
      </c>
    </row>
    <row r="9" spans="1:7" x14ac:dyDescent="0.2">
      <c r="A9" s="11">
        <v>5</v>
      </c>
      <c r="B9" s="7">
        <v>45082</v>
      </c>
      <c r="C9" s="12" t="s">
        <v>240</v>
      </c>
      <c r="D9" s="12" t="s">
        <v>241</v>
      </c>
      <c r="E9" s="13">
        <v>8865</v>
      </c>
      <c r="F9" s="101" t="s">
        <v>11</v>
      </c>
    </row>
    <row r="10" spans="1:7" x14ac:dyDescent="0.2">
      <c r="A10" s="11">
        <v>6</v>
      </c>
      <c r="B10" s="7">
        <v>45084</v>
      </c>
      <c r="C10" s="12" t="s">
        <v>242</v>
      </c>
      <c r="D10" s="12" t="s">
        <v>243</v>
      </c>
      <c r="E10" s="13">
        <v>12816</v>
      </c>
      <c r="F10" s="101" t="s">
        <v>11</v>
      </c>
      <c r="G10" s="66">
        <f>150000*3+50000</f>
        <v>500000</v>
      </c>
    </row>
    <row r="11" spans="1:7" x14ac:dyDescent="0.2">
      <c r="A11" s="11">
        <v>7</v>
      </c>
      <c r="B11" s="7">
        <v>45084</v>
      </c>
      <c r="C11" s="12" t="s">
        <v>244</v>
      </c>
      <c r="D11" s="12" t="s">
        <v>245</v>
      </c>
      <c r="E11" s="13">
        <v>17618</v>
      </c>
      <c r="F11" s="18" t="s">
        <v>20</v>
      </c>
    </row>
    <row r="12" spans="1:7" x14ac:dyDescent="0.2">
      <c r="A12" s="11">
        <v>8</v>
      </c>
      <c r="B12" s="7">
        <v>45084</v>
      </c>
      <c r="C12" s="12" t="s">
        <v>246</v>
      </c>
      <c r="D12" s="12" t="s">
        <v>247</v>
      </c>
      <c r="E12" s="13">
        <v>3731</v>
      </c>
      <c r="F12" s="101" t="s">
        <v>11</v>
      </c>
    </row>
    <row r="13" spans="1:7" x14ac:dyDescent="0.2">
      <c r="A13" s="11">
        <v>9</v>
      </c>
      <c r="B13" s="7">
        <v>45085</v>
      </c>
      <c r="C13" s="12" t="s">
        <v>248</v>
      </c>
      <c r="D13" s="12" t="s">
        <v>249</v>
      </c>
      <c r="E13" s="13">
        <v>20445</v>
      </c>
      <c r="F13" s="20" t="s">
        <v>29</v>
      </c>
      <c r="G13" s="66">
        <f>150000*3+50000</f>
        <v>500000</v>
      </c>
    </row>
    <row r="14" spans="1:7" x14ac:dyDescent="0.2">
      <c r="A14" s="11">
        <v>10</v>
      </c>
      <c r="B14" s="7">
        <v>45085</v>
      </c>
      <c r="C14" s="12" t="s">
        <v>250</v>
      </c>
      <c r="D14" s="12" t="s">
        <v>251</v>
      </c>
      <c r="E14" s="13">
        <v>5062</v>
      </c>
      <c r="F14" s="101" t="s">
        <v>11</v>
      </c>
    </row>
    <row r="15" spans="1:7" x14ac:dyDescent="0.2">
      <c r="A15" s="11">
        <v>11</v>
      </c>
      <c r="B15" s="7">
        <v>45085</v>
      </c>
      <c r="C15" s="12" t="s">
        <v>252</v>
      </c>
      <c r="D15" s="12" t="s">
        <v>253</v>
      </c>
      <c r="E15" s="13">
        <v>7621</v>
      </c>
      <c r="F15" s="101" t="s">
        <v>11</v>
      </c>
    </row>
    <row r="16" spans="1:7" x14ac:dyDescent="0.2">
      <c r="A16" s="11">
        <v>12</v>
      </c>
      <c r="B16" s="7">
        <v>45086</v>
      </c>
      <c r="C16" s="12" t="s">
        <v>254</v>
      </c>
      <c r="D16" s="12" t="s">
        <v>255</v>
      </c>
      <c r="E16" s="13">
        <v>20014</v>
      </c>
      <c r="F16" s="101" t="s">
        <v>11</v>
      </c>
    </row>
    <row r="17" spans="1:9" x14ac:dyDescent="0.2">
      <c r="A17" s="11">
        <v>13</v>
      </c>
      <c r="B17" s="7">
        <v>45086</v>
      </c>
      <c r="C17" s="12" t="s">
        <v>256</v>
      </c>
      <c r="D17" s="12" t="s">
        <v>257</v>
      </c>
      <c r="E17" s="13">
        <v>15823</v>
      </c>
      <c r="F17" s="105" t="s">
        <v>14</v>
      </c>
    </row>
    <row r="18" spans="1:9" x14ac:dyDescent="0.2">
      <c r="A18" s="11">
        <v>14</v>
      </c>
      <c r="B18" s="7">
        <v>45086</v>
      </c>
      <c r="C18" s="12" t="s">
        <v>258</v>
      </c>
      <c r="D18" s="12" t="s">
        <v>259</v>
      </c>
      <c r="E18" s="13">
        <v>19410</v>
      </c>
      <c r="F18" s="20" t="s">
        <v>29</v>
      </c>
    </row>
    <row r="19" spans="1:9" x14ac:dyDescent="0.2">
      <c r="A19" s="11">
        <v>15</v>
      </c>
      <c r="B19" s="7">
        <v>45086</v>
      </c>
      <c r="C19" s="12" t="s">
        <v>260</v>
      </c>
      <c r="D19" s="12" t="s">
        <v>261</v>
      </c>
      <c r="E19" s="13">
        <v>42866</v>
      </c>
      <c r="F19" s="105" t="s">
        <v>14</v>
      </c>
    </row>
    <row r="20" spans="1:9" x14ac:dyDescent="0.2">
      <c r="A20" s="11">
        <v>16</v>
      </c>
      <c r="B20" s="7">
        <v>45086</v>
      </c>
      <c r="C20" s="12" t="s">
        <v>262</v>
      </c>
      <c r="D20" s="12" t="s">
        <v>212</v>
      </c>
      <c r="E20" s="13">
        <v>6391</v>
      </c>
      <c r="F20" s="101" t="s">
        <v>11</v>
      </c>
    </row>
    <row r="21" spans="1:9" x14ac:dyDescent="0.2">
      <c r="A21" s="11">
        <v>17</v>
      </c>
      <c r="B21" s="7">
        <v>45089</v>
      </c>
      <c r="C21" s="12" t="s">
        <v>263</v>
      </c>
      <c r="D21" s="12" t="s">
        <v>180</v>
      </c>
      <c r="E21" s="13">
        <v>12083</v>
      </c>
      <c r="F21" s="108" t="s">
        <v>17</v>
      </c>
      <c r="G21" s="65">
        <v>45089</v>
      </c>
    </row>
    <row r="22" spans="1:9" x14ac:dyDescent="0.2">
      <c r="A22" s="11">
        <v>18</v>
      </c>
      <c r="B22" s="7">
        <v>45089</v>
      </c>
      <c r="C22" s="12" t="s">
        <v>264</v>
      </c>
      <c r="D22" s="12" t="s">
        <v>265</v>
      </c>
      <c r="E22" s="13">
        <v>18968</v>
      </c>
      <c r="F22" s="108" t="s">
        <v>17</v>
      </c>
      <c r="G22" s="66">
        <f>150000*2</f>
        <v>300000</v>
      </c>
    </row>
    <row r="23" spans="1:9" x14ac:dyDescent="0.2">
      <c r="A23" s="11">
        <v>19</v>
      </c>
      <c r="B23" s="7">
        <v>45090</v>
      </c>
      <c r="C23" s="12" t="s">
        <v>266</v>
      </c>
      <c r="D23" s="12" t="s">
        <v>267</v>
      </c>
      <c r="E23" s="13">
        <v>17742</v>
      </c>
      <c r="F23" s="101" t="s">
        <v>11</v>
      </c>
      <c r="G23" s="65">
        <v>45090</v>
      </c>
    </row>
    <row r="24" spans="1:9" x14ac:dyDescent="0.2">
      <c r="A24" s="11">
        <v>20</v>
      </c>
      <c r="B24" s="7">
        <v>45090</v>
      </c>
      <c r="C24" s="12" t="s">
        <v>268</v>
      </c>
      <c r="D24" s="12" t="s">
        <v>255</v>
      </c>
      <c r="E24" s="13">
        <v>4323</v>
      </c>
      <c r="F24" s="101" t="s">
        <v>11</v>
      </c>
      <c r="G24" s="66">
        <f>150000*4</f>
        <v>600000</v>
      </c>
    </row>
    <row r="25" spans="1:9" x14ac:dyDescent="0.2">
      <c r="A25" s="11">
        <v>21</v>
      </c>
      <c r="B25" s="7">
        <v>45090</v>
      </c>
      <c r="C25" s="12" t="s">
        <v>254</v>
      </c>
      <c r="D25" s="12" t="s">
        <v>269</v>
      </c>
      <c r="E25" s="13">
        <v>17846</v>
      </c>
      <c r="F25" s="101" t="s">
        <v>11</v>
      </c>
    </row>
    <row r="26" spans="1:9" x14ac:dyDescent="0.2">
      <c r="A26" s="11">
        <v>22</v>
      </c>
      <c r="B26" s="7">
        <v>45090</v>
      </c>
      <c r="C26" s="12" t="s">
        <v>270</v>
      </c>
      <c r="D26" s="12" t="s">
        <v>271</v>
      </c>
      <c r="E26" s="13">
        <v>19596</v>
      </c>
      <c r="F26" s="104" t="s">
        <v>14</v>
      </c>
    </row>
    <row r="27" spans="1:9" x14ac:dyDescent="0.2">
      <c r="A27" s="11">
        <v>23</v>
      </c>
      <c r="B27" s="7">
        <v>45091</v>
      </c>
      <c r="C27" s="12" t="s">
        <v>272</v>
      </c>
      <c r="D27" s="12" t="s">
        <v>273</v>
      </c>
      <c r="E27" s="13">
        <v>19567</v>
      </c>
      <c r="F27" s="104" t="s">
        <v>14</v>
      </c>
      <c r="G27" s="65">
        <v>45091</v>
      </c>
      <c r="I27" t="s">
        <v>274</v>
      </c>
    </row>
    <row r="28" spans="1:9" x14ac:dyDescent="0.2">
      <c r="A28" s="11">
        <v>24</v>
      </c>
      <c r="B28" s="7">
        <v>45091</v>
      </c>
      <c r="C28" s="12" t="s">
        <v>275</v>
      </c>
      <c r="D28" s="12" t="s">
        <v>276</v>
      </c>
      <c r="E28" s="13">
        <v>1526</v>
      </c>
      <c r="F28" s="107" t="s">
        <v>20</v>
      </c>
      <c r="G28" s="66">
        <f>150000*2</f>
        <v>300000</v>
      </c>
      <c r="I28" t="s">
        <v>277</v>
      </c>
    </row>
    <row r="29" spans="1:9" x14ac:dyDescent="0.2">
      <c r="A29" s="11">
        <v>25</v>
      </c>
      <c r="B29" s="7">
        <v>45096</v>
      </c>
      <c r="C29" s="12" t="s">
        <v>278</v>
      </c>
      <c r="D29" s="12" t="s">
        <v>279</v>
      </c>
      <c r="E29" s="13">
        <v>18875</v>
      </c>
      <c r="F29" s="108" t="s">
        <v>17</v>
      </c>
      <c r="G29" s="65">
        <v>45096</v>
      </c>
    </row>
    <row r="30" spans="1:9" x14ac:dyDescent="0.2">
      <c r="A30" s="11">
        <v>26</v>
      </c>
      <c r="B30" s="7">
        <v>45096</v>
      </c>
      <c r="C30" s="12" t="s">
        <v>280</v>
      </c>
      <c r="D30" s="12" t="s">
        <v>281</v>
      </c>
      <c r="E30" s="13">
        <v>13224</v>
      </c>
      <c r="F30" s="103" t="s">
        <v>29</v>
      </c>
      <c r="G30" s="66">
        <f>150000*5</f>
        <v>750000</v>
      </c>
    </row>
    <row r="31" spans="1:9" x14ac:dyDescent="0.2">
      <c r="A31" s="11">
        <v>27</v>
      </c>
      <c r="B31" s="7">
        <v>45096</v>
      </c>
      <c r="C31" s="12" t="s">
        <v>282</v>
      </c>
      <c r="D31" s="12" t="s">
        <v>283</v>
      </c>
      <c r="E31" s="13">
        <v>16011</v>
      </c>
      <c r="F31" s="103" t="s">
        <v>29</v>
      </c>
    </row>
    <row r="32" spans="1:9" x14ac:dyDescent="0.2">
      <c r="A32" s="11">
        <v>28</v>
      </c>
      <c r="B32" s="7">
        <v>45096</v>
      </c>
      <c r="C32" s="12" t="s">
        <v>284</v>
      </c>
      <c r="D32" s="12" t="s">
        <v>285</v>
      </c>
      <c r="E32" s="13">
        <v>18175</v>
      </c>
      <c r="F32" s="107" t="s">
        <v>20</v>
      </c>
    </row>
    <row r="33" spans="1:7" x14ac:dyDescent="0.2">
      <c r="A33" s="11">
        <v>29</v>
      </c>
      <c r="B33" s="7">
        <v>45096</v>
      </c>
      <c r="C33" s="12" t="s">
        <v>286</v>
      </c>
      <c r="D33" s="12" t="s">
        <v>287</v>
      </c>
      <c r="E33" s="13">
        <v>1131</v>
      </c>
      <c r="F33" s="107" t="s">
        <v>20</v>
      </c>
    </row>
    <row r="34" spans="1:7" x14ac:dyDescent="0.2">
      <c r="A34" s="11">
        <v>30</v>
      </c>
      <c r="B34" s="7">
        <v>45097</v>
      </c>
      <c r="C34" s="12" t="s">
        <v>288</v>
      </c>
      <c r="D34" s="12" t="s">
        <v>180</v>
      </c>
      <c r="E34" s="13">
        <v>14299</v>
      </c>
      <c r="F34" s="108" t="s">
        <v>17</v>
      </c>
      <c r="G34" s="65">
        <v>45097</v>
      </c>
    </row>
    <row r="35" spans="1:7" x14ac:dyDescent="0.2">
      <c r="A35" s="11">
        <v>31</v>
      </c>
      <c r="B35" s="7">
        <v>45097</v>
      </c>
      <c r="C35" s="12" t="s">
        <v>289</v>
      </c>
      <c r="D35" s="12" t="s">
        <v>290</v>
      </c>
      <c r="E35" s="13">
        <v>15950</v>
      </c>
      <c r="F35" s="100" t="s">
        <v>11</v>
      </c>
      <c r="G35" s="66">
        <f>150000*9</f>
        <v>1350000</v>
      </c>
    </row>
    <row r="36" spans="1:7" x14ac:dyDescent="0.2">
      <c r="A36" s="11">
        <v>32</v>
      </c>
      <c r="B36" s="7">
        <v>45097</v>
      </c>
      <c r="C36" s="12" t="s">
        <v>291</v>
      </c>
      <c r="D36" s="12" t="s">
        <v>292</v>
      </c>
      <c r="E36" s="13">
        <v>4432</v>
      </c>
      <c r="F36" s="100" t="s">
        <v>11</v>
      </c>
    </row>
    <row r="37" spans="1:7" x14ac:dyDescent="0.2">
      <c r="A37" s="11">
        <v>33</v>
      </c>
      <c r="B37" s="7">
        <v>45097</v>
      </c>
      <c r="C37" s="12" t="s">
        <v>293</v>
      </c>
      <c r="D37" s="12" t="s">
        <v>247</v>
      </c>
      <c r="E37" s="13">
        <v>3760</v>
      </c>
      <c r="F37" s="100" t="s">
        <v>11</v>
      </c>
    </row>
    <row r="38" spans="1:7" x14ac:dyDescent="0.2">
      <c r="A38" s="11">
        <v>34</v>
      </c>
      <c r="B38" s="7">
        <v>45097</v>
      </c>
      <c r="C38" s="12" t="s">
        <v>294</v>
      </c>
      <c r="D38" s="12" t="s">
        <v>295</v>
      </c>
      <c r="E38" s="13">
        <v>4410</v>
      </c>
      <c r="F38" s="100" t="s">
        <v>11</v>
      </c>
    </row>
    <row r="39" spans="1:7" x14ac:dyDescent="0.2">
      <c r="A39" s="11">
        <v>35</v>
      </c>
      <c r="B39" s="7">
        <v>45097</v>
      </c>
      <c r="C39" s="12" t="s">
        <v>296</v>
      </c>
      <c r="D39" s="12" t="s">
        <v>297</v>
      </c>
      <c r="E39" s="13">
        <v>9814</v>
      </c>
      <c r="F39" s="100" t="s">
        <v>11</v>
      </c>
    </row>
    <row r="40" spans="1:7" x14ac:dyDescent="0.2">
      <c r="A40" s="11">
        <v>36</v>
      </c>
      <c r="B40" s="7">
        <v>45097</v>
      </c>
      <c r="C40" s="12" t="s">
        <v>298</v>
      </c>
      <c r="D40" s="12" t="s">
        <v>156</v>
      </c>
      <c r="E40" s="13">
        <v>13292</v>
      </c>
      <c r="F40" s="100" t="s">
        <v>11</v>
      </c>
    </row>
    <row r="41" spans="1:7" x14ac:dyDescent="0.2">
      <c r="A41" s="11">
        <v>37</v>
      </c>
      <c r="B41" s="7">
        <v>45097</v>
      </c>
      <c r="C41" s="12" t="s">
        <v>299</v>
      </c>
      <c r="D41" s="12" t="s">
        <v>300</v>
      </c>
      <c r="E41" s="13">
        <v>9110</v>
      </c>
      <c r="F41" s="100" t="s">
        <v>11</v>
      </c>
    </row>
    <row r="42" spans="1:7" x14ac:dyDescent="0.2">
      <c r="A42" s="11">
        <v>38</v>
      </c>
      <c r="B42" s="7">
        <v>45097</v>
      </c>
      <c r="C42" s="12" t="s">
        <v>301</v>
      </c>
      <c r="D42" s="12" t="s">
        <v>302</v>
      </c>
      <c r="E42" s="13">
        <v>810</v>
      </c>
      <c r="F42" s="107" t="s">
        <v>20</v>
      </c>
    </row>
    <row r="43" spans="1:7" x14ac:dyDescent="0.2">
      <c r="A43" s="11">
        <v>39</v>
      </c>
      <c r="B43" s="7">
        <v>45098</v>
      </c>
      <c r="C43" s="12" t="s">
        <v>303</v>
      </c>
      <c r="D43" s="12" t="s">
        <v>304</v>
      </c>
      <c r="E43" s="13">
        <v>18855</v>
      </c>
      <c r="F43" s="103" t="s">
        <v>29</v>
      </c>
      <c r="G43" s="65">
        <v>45098</v>
      </c>
    </row>
    <row r="44" spans="1:7" x14ac:dyDescent="0.2">
      <c r="A44" s="11">
        <v>40</v>
      </c>
      <c r="B44" s="7">
        <v>45098</v>
      </c>
      <c r="C44" s="12" t="s">
        <v>305</v>
      </c>
      <c r="D44" s="12" t="s">
        <v>306</v>
      </c>
      <c r="E44" s="13">
        <v>9363</v>
      </c>
      <c r="F44" s="103" t="s">
        <v>29</v>
      </c>
      <c r="G44" s="66">
        <f>150000*8</f>
        <v>1200000</v>
      </c>
    </row>
    <row r="45" spans="1:7" x14ac:dyDescent="0.2">
      <c r="A45" s="11">
        <v>41</v>
      </c>
      <c r="B45" s="7">
        <v>45098</v>
      </c>
      <c r="C45" s="12" t="s">
        <v>307</v>
      </c>
      <c r="D45" s="12" t="s">
        <v>160</v>
      </c>
      <c r="E45" s="13">
        <v>1318</v>
      </c>
      <c r="F45" s="107" t="s">
        <v>20</v>
      </c>
    </row>
    <row r="46" spans="1:7" x14ac:dyDescent="0.2">
      <c r="A46" s="11">
        <v>42</v>
      </c>
      <c r="B46" s="7">
        <v>45098</v>
      </c>
      <c r="C46" s="12" t="s">
        <v>308</v>
      </c>
      <c r="D46" s="12" t="s">
        <v>309</v>
      </c>
      <c r="E46" s="13">
        <v>16667</v>
      </c>
      <c r="F46" s="100" t="s">
        <v>11</v>
      </c>
    </row>
    <row r="47" spans="1:7" x14ac:dyDescent="0.2">
      <c r="A47" s="11">
        <v>43</v>
      </c>
      <c r="B47" s="7">
        <v>45098</v>
      </c>
      <c r="C47" s="12" t="s">
        <v>310</v>
      </c>
      <c r="D47" s="12" t="s">
        <v>311</v>
      </c>
      <c r="E47" s="13">
        <v>16723</v>
      </c>
      <c r="F47" s="103" t="s">
        <v>29</v>
      </c>
    </row>
    <row r="48" spans="1:7" x14ac:dyDescent="0.2">
      <c r="A48" s="11">
        <v>44</v>
      </c>
      <c r="B48" s="7">
        <v>45098</v>
      </c>
      <c r="C48" s="12" t="s">
        <v>312</v>
      </c>
      <c r="D48" s="12" t="s">
        <v>219</v>
      </c>
      <c r="E48" s="13">
        <v>11659</v>
      </c>
      <c r="F48" s="100" t="s">
        <v>11</v>
      </c>
    </row>
    <row r="49" spans="1:7" x14ac:dyDescent="0.2">
      <c r="A49" s="11">
        <v>45</v>
      </c>
      <c r="B49" s="7">
        <v>45098</v>
      </c>
      <c r="C49" s="12" t="s">
        <v>313</v>
      </c>
      <c r="D49" s="12" t="s">
        <v>314</v>
      </c>
      <c r="E49" s="13">
        <v>3174</v>
      </c>
      <c r="F49" s="103" t="s">
        <v>29</v>
      </c>
    </row>
    <row r="50" spans="1:7" x14ac:dyDescent="0.2">
      <c r="A50" s="11">
        <v>46</v>
      </c>
      <c r="B50" s="7">
        <v>45098</v>
      </c>
      <c r="C50" s="12" t="s">
        <v>315</v>
      </c>
      <c r="D50" s="12" t="s">
        <v>182</v>
      </c>
      <c r="E50" s="13">
        <v>11101</v>
      </c>
      <c r="F50" s="103" t="s">
        <v>29</v>
      </c>
    </row>
    <row r="51" spans="1:7" x14ac:dyDescent="0.2">
      <c r="A51" s="11">
        <v>47</v>
      </c>
      <c r="B51" s="93">
        <v>45099</v>
      </c>
      <c r="C51" s="22" t="s">
        <v>316</v>
      </c>
      <c r="D51" s="22" t="s">
        <v>317</v>
      </c>
      <c r="E51" s="94">
        <v>20177</v>
      </c>
      <c r="F51" s="28" t="s">
        <v>20</v>
      </c>
      <c r="G51" s="65">
        <v>45099</v>
      </c>
    </row>
    <row r="52" spans="1:7" x14ac:dyDescent="0.2">
      <c r="A52" s="11">
        <v>48</v>
      </c>
      <c r="B52" s="30">
        <v>45099</v>
      </c>
      <c r="C52" s="12" t="s">
        <v>318</v>
      </c>
      <c r="D52" s="12" t="s">
        <v>212</v>
      </c>
      <c r="E52" s="13">
        <v>10971</v>
      </c>
      <c r="F52" s="18" t="s">
        <v>20</v>
      </c>
      <c r="G52" s="66">
        <f>150000*4</f>
        <v>600000</v>
      </c>
    </row>
    <row r="53" spans="1:7" x14ac:dyDescent="0.2">
      <c r="A53" s="92">
        <v>49</v>
      </c>
      <c r="B53" s="109">
        <v>45099</v>
      </c>
      <c r="C53" s="22" t="s">
        <v>319</v>
      </c>
      <c r="D53" s="22" t="s">
        <v>320</v>
      </c>
      <c r="E53" s="94">
        <v>5895</v>
      </c>
      <c r="F53" s="110" t="s">
        <v>11</v>
      </c>
    </row>
    <row r="54" spans="1:7" x14ac:dyDescent="0.2">
      <c r="A54" s="11">
        <v>50</v>
      </c>
      <c r="B54" s="30">
        <v>45099</v>
      </c>
      <c r="C54" s="12" t="s">
        <v>321</v>
      </c>
      <c r="D54" s="12" t="s">
        <v>322</v>
      </c>
      <c r="E54" s="13">
        <v>20139</v>
      </c>
      <c r="F54" s="101" t="s">
        <v>11</v>
      </c>
    </row>
    <row r="55" spans="1:7" x14ac:dyDescent="0.2">
      <c r="A55" s="11">
        <v>51</v>
      </c>
      <c r="B55" s="30">
        <v>45100</v>
      </c>
      <c r="C55" s="12" t="s">
        <v>323</v>
      </c>
      <c r="D55" s="12" t="s">
        <v>324</v>
      </c>
      <c r="E55" s="13">
        <v>15693</v>
      </c>
      <c r="F55" s="105" t="s">
        <v>14</v>
      </c>
      <c r="G55" s="65">
        <v>45100</v>
      </c>
    </row>
    <row r="56" spans="1:7" x14ac:dyDescent="0.2">
      <c r="A56" s="11">
        <v>52</v>
      </c>
      <c r="B56" s="30">
        <v>45100</v>
      </c>
      <c r="C56" s="12" t="s">
        <v>325</v>
      </c>
      <c r="D56" s="12" t="s">
        <v>326</v>
      </c>
      <c r="E56" s="13">
        <v>16102</v>
      </c>
      <c r="F56" s="18" t="s">
        <v>20</v>
      </c>
      <c r="G56" s="66">
        <f>150000*2</f>
        <v>300000</v>
      </c>
    </row>
    <row r="57" spans="1:7" x14ac:dyDescent="0.2">
      <c r="A57" s="11">
        <v>53</v>
      </c>
      <c r="B57" s="30">
        <v>45103</v>
      </c>
      <c r="C57" s="12" t="s">
        <v>327</v>
      </c>
      <c r="D57" s="12" t="s">
        <v>328</v>
      </c>
      <c r="E57" s="13">
        <v>20418</v>
      </c>
      <c r="F57" s="101" t="s">
        <v>11</v>
      </c>
      <c r="G57" s="65">
        <v>45103</v>
      </c>
    </row>
    <row r="58" spans="1:7" ht="16" thickBot="1" x14ac:dyDescent="0.25">
      <c r="A58" s="31">
        <v>54</v>
      </c>
      <c r="B58" s="32">
        <v>45103</v>
      </c>
      <c r="C58" s="33" t="s">
        <v>329</v>
      </c>
      <c r="D58" s="33" t="s">
        <v>330</v>
      </c>
      <c r="E58" s="64">
        <v>4588</v>
      </c>
      <c r="F58" s="102" t="s">
        <v>11</v>
      </c>
      <c r="G58" s="66">
        <f>150000*5</f>
        <v>750000</v>
      </c>
    </row>
    <row r="59" spans="1:7" ht="16" thickTop="1" x14ac:dyDescent="0.2">
      <c r="A59" s="6">
        <v>55</v>
      </c>
      <c r="B59" s="7">
        <v>45103</v>
      </c>
      <c r="C59" s="8" t="s">
        <v>331</v>
      </c>
      <c r="D59" s="8" t="s">
        <v>332</v>
      </c>
      <c r="E59" s="60">
        <v>3701</v>
      </c>
      <c r="F59" s="100" t="s">
        <v>11</v>
      </c>
    </row>
    <row r="60" spans="1:7" x14ac:dyDescent="0.2">
      <c r="A60" s="11">
        <v>56</v>
      </c>
      <c r="B60" s="7">
        <v>45103</v>
      </c>
      <c r="C60" s="12" t="s">
        <v>333</v>
      </c>
      <c r="D60" s="12" t="s">
        <v>334</v>
      </c>
      <c r="E60" s="13">
        <v>19635</v>
      </c>
      <c r="F60" s="104" t="s">
        <v>14</v>
      </c>
    </row>
    <row r="61" spans="1:7" x14ac:dyDescent="0.2">
      <c r="A61" s="11">
        <v>57</v>
      </c>
      <c r="B61" s="7">
        <v>45103</v>
      </c>
      <c r="C61" s="12" t="s">
        <v>335</v>
      </c>
      <c r="D61" s="12" t="s">
        <v>204</v>
      </c>
      <c r="E61" s="13">
        <v>19469</v>
      </c>
      <c r="F61" s="103" t="s">
        <v>29</v>
      </c>
    </row>
    <row r="62" spans="1:7" x14ac:dyDescent="0.2">
      <c r="A62" s="11">
        <v>58</v>
      </c>
      <c r="B62" s="7">
        <v>45104</v>
      </c>
      <c r="C62" s="12" t="s">
        <v>336</v>
      </c>
      <c r="D62" s="12" t="s">
        <v>182</v>
      </c>
      <c r="E62" s="13">
        <v>965</v>
      </c>
      <c r="F62" s="104" t="s">
        <v>14</v>
      </c>
      <c r="G62" s="65">
        <v>45104</v>
      </c>
    </row>
    <row r="63" spans="1:7" x14ac:dyDescent="0.2">
      <c r="A63" s="11">
        <v>59</v>
      </c>
      <c r="B63" s="7">
        <v>45104</v>
      </c>
      <c r="C63" s="12" t="s">
        <v>337</v>
      </c>
      <c r="D63" s="12" t="s">
        <v>338</v>
      </c>
      <c r="E63" s="13">
        <v>17369</v>
      </c>
      <c r="F63" s="107" t="s">
        <v>20</v>
      </c>
      <c r="G63" s="66">
        <f>150000*4</f>
        <v>600000</v>
      </c>
    </row>
    <row r="64" spans="1:7" x14ac:dyDescent="0.2">
      <c r="A64" s="11">
        <v>60</v>
      </c>
      <c r="B64" s="7">
        <v>45104</v>
      </c>
      <c r="C64" s="12" t="s">
        <v>339</v>
      </c>
      <c r="D64" s="12" t="s">
        <v>340</v>
      </c>
      <c r="E64" s="13">
        <v>19711</v>
      </c>
      <c r="F64" s="103" t="s">
        <v>29</v>
      </c>
    </row>
    <row r="65" spans="1:6" ht="16" thickBot="1" x14ac:dyDescent="0.25">
      <c r="A65" s="31">
        <v>61</v>
      </c>
      <c r="B65" s="32">
        <v>45104</v>
      </c>
      <c r="C65" s="33" t="s">
        <v>341</v>
      </c>
      <c r="D65" s="33" t="s">
        <v>342</v>
      </c>
      <c r="E65" s="64">
        <v>17739</v>
      </c>
      <c r="F65" s="106" t="s">
        <v>14</v>
      </c>
    </row>
    <row r="66" spans="1:6" ht="16" thickTop="1" x14ac:dyDescent="0.2"/>
    <row r="67" spans="1:6" x14ac:dyDescent="0.2">
      <c r="E67" s="69" t="s">
        <v>343</v>
      </c>
      <c r="F67" s="69"/>
    </row>
    <row r="68" spans="1:6" x14ac:dyDescent="0.2">
      <c r="A68" s="36">
        <v>9</v>
      </c>
      <c r="B68" s="38" t="s">
        <v>344</v>
      </c>
      <c r="C68" s="61">
        <f>A68*50000</f>
        <v>450000</v>
      </c>
      <c r="E68" s="90"/>
      <c r="F68" s="90"/>
    </row>
    <row r="69" spans="1:6" x14ac:dyDescent="0.2">
      <c r="A69" s="36">
        <v>27</v>
      </c>
      <c r="B69" s="40" t="s">
        <v>345</v>
      </c>
      <c r="C69" s="61">
        <f>A69*50000</f>
        <v>1350000</v>
      </c>
      <c r="E69" s="91"/>
      <c r="F69" s="91"/>
    </row>
    <row r="70" spans="1:6" x14ac:dyDescent="0.2">
      <c r="A70" s="36">
        <v>10</v>
      </c>
      <c r="B70" s="41" t="s">
        <v>346</v>
      </c>
      <c r="C70" s="61">
        <f t="shared" ref="C70:C72" si="0">A70*50000</f>
        <v>500000</v>
      </c>
      <c r="E70" s="91"/>
      <c r="F70" s="91"/>
    </row>
    <row r="71" spans="1:6" x14ac:dyDescent="0.2">
      <c r="A71" s="36">
        <v>4</v>
      </c>
      <c r="B71" s="42" t="s">
        <v>347</v>
      </c>
      <c r="C71" s="61">
        <f t="shared" si="0"/>
        <v>200000</v>
      </c>
      <c r="E71" s="91"/>
      <c r="F71" s="91"/>
    </row>
    <row r="72" spans="1:6" x14ac:dyDescent="0.2">
      <c r="A72" s="36">
        <v>11</v>
      </c>
      <c r="B72" s="43" t="s">
        <v>348</v>
      </c>
      <c r="C72" s="61">
        <f t="shared" si="0"/>
        <v>550000</v>
      </c>
      <c r="E72" s="91"/>
      <c r="F72" s="91"/>
    </row>
    <row r="73" spans="1:6" x14ac:dyDescent="0.2">
      <c r="A73" s="36">
        <f>SUM(A68:A72)</f>
        <v>61</v>
      </c>
      <c r="B73" s="37"/>
      <c r="C73" s="62">
        <f>SUM(C68:C72)</f>
        <v>3050000</v>
      </c>
    </row>
    <row r="74" spans="1:6" x14ac:dyDescent="0.2">
      <c r="A74" s="36"/>
      <c r="B74" s="37"/>
      <c r="C74" s="37"/>
    </row>
    <row r="75" spans="1:6" x14ac:dyDescent="0.2">
      <c r="A75" s="36"/>
      <c r="B75" s="37" t="s">
        <v>349</v>
      </c>
      <c r="C75" s="37"/>
    </row>
    <row r="76" spans="1:6" x14ac:dyDescent="0.2">
      <c r="A76" s="36">
        <f>A73</f>
        <v>61</v>
      </c>
      <c r="B76" s="37" t="s">
        <v>350</v>
      </c>
      <c r="C76" s="61">
        <f>C73</f>
        <v>3050000</v>
      </c>
    </row>
    <row r="77" spans="1:6" x14ac:dyDescent="0.2">
      <c r="A77" s="36"/>
      <c r="B77" s="37" t="s">
        <v>351</v>
      </c>
      <c r="C77" s="61"/>
    </row>
    <row r="79" spans="1:6" x14ac:dyDescent="0.2">
      <c r="A79" s="36"/>
      <c r="B79" s="37"/>
      <c r="C79" s="37"/>
      <c r="D79" s="218" t="s">
        <v>352</v>
      </c>
      <c r="E79" s="218"/>
      <c r="F79" s="218"/>
    </row>
    <row r="80" spans="1:6" x14ac:dyDescent="0.2">
      <c r="A80" s="218" t="s">
        <v>129</v>
      </c>
      <c r="B80" s="218"/>
      <c r="C80" s="218"/>
      <c r="D80" s="218" t="s">
        <v>130</v>
      </c>
      <c r="E80" s="218"/>
      <c r="F80" s="218"/>
    </row>
    <row r="81" spans="1:6" x14ac:dyDescent="0.2">
      <c r="A81" s="218" t="s">
        <v>107</v>
      </c>
      <c r="B81" s="218"/>
      <c r="C81" s="218"/>
      <c r="D81" s="218" t="s">
        <v>131</v>
      </c>
      <c r="E81" s="218"/>
      <c r="F81" s="218"/>
    </row>
    <row r="82" spans="1:6" x14ac:dyDescent="0.2">
      <c r="A82" s="36"/>
      <c r="B82" s="37"/>
      <c r="C82" s="37"/>
      <c r="D82" s="37"/>
      <c r="E82" s="36"/>
      <c r="F82" s="37"/>
    </row>
    <row r="83" spans="1:6" x14ac:dyDescent="0.2">
      <c r="A83" s="36"/>
      <c r="B83" s="37"/>
      <c r="C83" s="37"/>
      <c r="D83" s="37"/>
      <c r="E83" s="36"/>
      <c r="F83" s="37"/>
    </row>
    <row r="84" spans="1:6" x14ac:dyDescent="0.2">
      <c r="A84" s="216" t="s">
        <v>231</v>
      </c>
      <c r="B84" s="216"/>
      <c r="C84" s="216"/>
      <c r="D84" s="216" t="s">
        <v>232</v>
      </c>
      <c r="E84" s="216"/>
      <c r="F84" s="216"/>
    </row>
    <row r="85" spans="1:6" x14ac:dyDescent="0.2">
      <c r="A85" s="218" t="s">
        <v>111</v>
      </c>
      <c r="B85" s="218"/>
      <c r="C85" s="218"/>
      <c r="D85" s="218" t="s">
        <v>112</v>
      </c>
      <c r="E85" s="218"/>
      <c r="F85" s="218"/>
    </row>
  </sheetData>
  <mergeCells count="9">
    <mergeCell ref="A85:C85"/>
    <mergeCell ref="D85:F85"/>
    <mergeCell ref="D79:F79"/>
    <mergeCell ref="A80:C80"/>
    <mergeCell ref="D80:F80"/>
    <mergeCell ref="A81:C81"/>
    <mergeCell ref="D81:F81"/>
    <mergeCell ref="A84:C84"/>
    <mergeCell ref="D84:F8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3"/>
  <sheetViews>
    <sheetView workbookViewId="0">
      <selection activeCell="C87" sqref="C87"/>
    </sheetView>
  </sheetViews>
  <sheetFormatPr baseColWidth="10" defaultColWidth="8.83203125" defaultRowHeight="15" x14ac:dyDescent="0.2"/>
  <cols>
    <col min="2" max="2" width="25.5" customWidth="1"/>
    <col min="3" max="3" width="26.83203125" customWidth="1"/>
    <col min="4" max="4" width="30.83203125" customWidth="1"/>
    <col min="6" max="6" width="13.33203125" customWidth="1"/>
  </cols>
  <sheetData>
    <row r="1" spans="1:7" x14ac:dyDescent="0.2">
      <c r="A1" s="63" t="s">
        <v>0</v>
      </c>
      <c r="B1" s="63"/>
      <c r="C1" s="63"/>
      <c r="D1" s="63"/>
      <c r="E1" s="63"/>
      <c r="F1" s="63"/>
    </row>
    <row r="2" spans="1:7" x14ac:dyDescent="0.2">
      <c r="A2" s="63" t="s">
        <v>1</v>
      </c>
      <c r="B2" s="63"/>
      <c r="C2" s="63"/>
      <c r="D2" s="63"/>
      <c r="E2" s="63"/>
      <c r="F2" s="63"/>
    </row>
    <row r="3" spans="1:7" ht="16" thickBot="1" x14ac:dyDescent="0.25">
      <c r="A3" s="63" t="s">
        <v>353</v>
      </c>
      <c r="B3" s="63"/>
      <c r="C3" s="63"/>
      <c r="D3" s="63"/>
      <c r="E3" s="63"/>
      <c r="F3" s="63"/>
    </row>
    <row r="4" spans="1:7" ht="18" thickTop="1" thickBot="1" x14ac:dyDescent="0.25">
      <c r="A4" s="2" t="s">
        <v>138</v>
      </c>
      <c r="B4" s="3" t="s">
        <v>139</v>
      </c>
      <c r="C4" s="4" t="s">
        <v>140</v>
      </c>
      <c r="D4" s="4" t="s">
        <v>141</v>
      </c>
      <c r="E4" s="4" t="s">
        <v>7</v>
      </c>
      <c r="F4" s="5" t="s">
        <v>142</v>
      </c>
    </row>
    <row r="5" spans="1:7" x14ac:dyDescent="0.2">
      <c r="A5" s="6">
        <v>1</v>
      </c>
      <c r="B5" s="72">
        <v>45110</v>
      </c>
      <c r="C5" s="73" t="s">
        <v>354</v>
      </c>
      <c r="D5" s="73" t="s">
        <v>355</v>
      </c>
      <c r="E5" s="74">
        <v>18341</v>
      </c>
      <c r="F5" s="55" t="s">
        <v>29</v>
      </c>
      <c r="G5" s="65"/>
    </row>
    <row r="6" spans="1:7" x14ac:dyDescent="0.2">
      <c r="A6" s="6">
        <v>2</v>
      </c>
      <c r="B6" s="72">
        <v>45110</v>
      </c>
      <c r="C6" s="78" t="s">
        <v>356</v>
      </c>
      <c r="D6" s="73" t="s">
        <v>357</v>
      </c>
      <c r="E6" s="77">
        <v>2940</v>
      </c>
      <c r="F6" s="55" t="s">
        <v>29</v>
      </c>
      <c r="G6" s="66"/>
    </row>
    <row r="7" spans="1:7" x14ac:dyDescent="0.2">
      <c r="A7" s="6">
        <v>3</v>
      </c>
      <c r="B7" s="72">
        <v>45111</v>
      </c>
      <c r="C7" s="78" t="s">
        <v>358</v>
      </c>
      <c r="D7" s="78" t="s">
        <v>162</v>
      </c>
      <c r="E7" s="77">
        <v>10644</v>
      </c>
      <c r="F7" s="59" t="s">
        <v>20</v>
      </c>
    </row>
    <row r="8" spans="1:7" x14ac:dyDescent="0.2">
      <c r="A8" s="6">
        <v>4</v>
      </c>
      <c r="B8" s="72">
        <v>45111</v>
      </c>
      <c r="C8" s="78" t="s">
        <v>359</v>
      </c>
      <c r="D8" s="78" t="s">
        <v>360</v>
      </c>
      <c r="E8" s="77">
        <v>9701</v>
      </c>
      <c r="F8" s="54" t="s">
        <v>20</v>
      </c>
    </row>
    <row r="9" spans="1:7" x14ac:dyDescent="0.2">
      <c r="A9" s="6">
        <v>5</v>
      </c>
      <c r="B9" s="72">
        <v>45111</v>
      </c>
      <c r="C9" s="78" t="s">
        <v>361</v>
      </c>
      <c r="D9" s="78" t="s">
        <v>362</v>
      </c>
      <c r="E9" s="77">
        <v>19949</v>
      </c>
      <c r="F9" s="111" t="s">
        <v>29</v>
      </c>
    </row>
    <row r="10" spans="1:7" x14ac:dyDescent="0.2">
      <c r="A10" s="6">
        <v>6</v>
      </c>
      <c r="B10" s="72">
        <v>45112</v>
      </c>
      <c r="C10" s="78" t="s">
        <v>363</v>
      </c>
      <c r="D10" s="78" t="s">
        <v>243</v>
      </c>
      <c r="E10" s="77">
        <v>11997</v>
      </c>
      <c r="F10" s="112" t="s">
        <v>11</v>
      </c>
      <c r="G10" s="66"/>
    </row>
    <row r="11" spans="1:7" x14ac:dyDescent="0.2">
      <c r="A11" s="6">
        <v>7</v>
      </c>
      <c r="B11" s="72">
        <v>45112</v>
      </c>
      <c r="C11" s="78" t="s">
        <v>364</v>
      </c>
      <c r="D11" s="78" t="s">
        <v>365</v>
      </c>
      <c r="E11" s="77">
        <v>19507</v>
      </c>
      <c r="F11" s="111" t="s">
        <v>29</v>
      </c>
    </row>
    <row r="12" spans="1:7" x14ac:dyDescent="0.2">
      <c r="A12" s="6">
        <v>8</v>
      </c>
      <c r="B12" s="72">
        <v>45112</v>
      </c>
      <c r="C12" s="78" t="s">
        <v>366</v>
      </c>
      <c r="D12" s="78" t="s">
        <v>367</v>
      </c>
      <c r="E12" s="77">
        <v>13658</v>
      </c>
      <c r="F12" s="112" t="s">
        <v>11</v>
      </c>
    </row>
    <row r="13" spans="1:7" x14ac:dyDescent="0.2">
      <c r="A13" s="6">
        <v>9</v>
      </c>
      <c r="B13" s="72">
        <v>45113</v>
      </c>
      <c r="C13" s="78" t="s">
        <v>368</v>
      </c>
      <c r="D13" s="78" t="s">
        <v>369</v>
      </c>
      <c r="E13" s="77">
        <v>16289</v>
      </c>
      <c r="F13" s="111" t="s">
        <v>29</v>
      </c>
      <c r="G13" s="66"/>
    </row>
    <row r="14" spans="1:7" x14ac:dyDescent="0.2">
      <c r="A14" s="6">
        <v>10</v>
      </c>
      <c r="B14" s="72">
        <v>45113</v>
      </c>
      <c r="C14" s="78" t="s">
        <v>370</v>
      </c>
      <c r="D14" s="78" t="s">
        <v>371</v>
      </c>
      <c r="E14" s="77">
        <v>16828</v>
      </c>
      <c r="F14" s="111" t="s">
        <v>29</v>
      </c>
    </row>
    <row r="15" spans="1:7" x14ac:dyDescent="0.2">
      <c r="A15" s="6">
        <v>11</v>
      </c>
      <c r="B15" s="72">
        <v>45113</v>
      </c>
      <c r="C15" s="78" t="s">
        <v>372</v>
      </c>
      <c r="D15" s="78" t="s">
        <v>117</v>
      </c>
      <c r="E15" s="77">
        <v>18851</v>
      </c>
      <c r="F15" s="111" t="s">
        <v>29</v>
      </c>
    </row>
    <row r="16" spans="1:7" x14ac:dyDescent="0.2">
      <c r="A16" s="6">
        <v>12</v>
      </c>
      <c r="B16" s="72">
        <v>45113</v>
      </c>
      <c r="C16" s="78" t="s">
        <v>373</v>
      </c>
      <c r="D16" s="78" t="s">
        <v>374</v>
      </c>
      <c r="E16" s="77">
        <v>12445</v>
      </c>
      <c r="F16" s="111" t="s">
        <v>29</v>
      </c>
    </row>
    <row r="17" spans="1:7" x14ac:dyDescent="0.2">
      <c r="A17" s="6">
        <v>13</v>
      </c>
      <c r="B17" s="72">
        <v>45113</v>
      </c>
      <c r="C17" s="78" t="s">
        <v>375</v>
      </c>
      <c r="D17" s="78" t="s">
        <v>376</v>
      </c>
      <c r="E17" s="77">
        <v>13555</v>
      </c>
      <c r="F17" s="112" t="s">
        <v>11</v>
      </c>
    </row>
    <row r="18" spans="1:7" x14ac:dyDescent="0.2">
      <c r="A18" s="6">
        <v>14</v>
      </c>
      <c r="B18" s="72">
        <v>45113</v>
      </c>
      <c r="C18" s="78" t="s">
        <v>377</v>
      </c>
      <c r="D18" s="78" t="s">
        <v>378</v>
      </c>
      <c r="E18" s="77">
        <v>19927</v>
      </c>
      <c r="F18" s="113" t="s">
        <v>14</v>
      </c>
    </row>
    <row r="19" spans="1:7" x14ac:dyDescent="0.2">
      <c r="A19" s="6">
        <v>15</v>
      </c>
      <c r="B19" s="72">
        <v>45114</v>
      </c>
      <c r="C19" s="78" t="s">
        <v>379</v>
      </c>
      <c r="D19" s="78" t="s">
        <v>380</v>
      </c>
      <c r="E19" s="77">
        <v>17542</v>
      </c>
      <c r="F19" s="111" t="s">
        <v>29</v>
      </c>
    </row>
    <row r="20" spans="1:7" x14ac:dyDescent="0.2">
      <c r="A20" s="6">
        <v>16</v>
      </c>
      <c r="B20" s="72">
        <v>45117</v>
      </c>
      <c r="C20" s="78" t="s">
        <v>381</v>
      </c>
      <c r="D20" s="78" t="s">
        <v>382</v>
      </c>
      <c r="E20" s="77">
        <v>16290</v>
      </c>
      <c r="F20" s="111" t="s">
        <v>29</v>
      </c>
    </row>
    <row r="21" spans="1:7" x14ac:dyDescent="0.2">
      <c r="A21" s="6">
        <v>17</v>
      </c>
      <c r="B21" s="72">
        <v>45117</v>
      </c>
      <c r="C21" s="78" t="s">
        <v>383</v>
      </c>
      <c r="D21" s="78" t="s">
        <v>384</v>
      </c>
      <c r="E21" s="77">
        <v>17997</v>
      </c>
      <c r="F21" s="111" t="s">
        <v>29</v>
      </c>
      <c r="G21" s="65"/>
    </row>
    <row r="22" spans="1:7" x14ac:dyDescent="0.2">
      <c r="A22" s="6">
        <v>18</v>
      </c>
      <c r="B22" s="72">
        <v>45117</v>
      </c>
      <c r="C22" s="78" t="s">
        <v>385</v>
      </c>
      <c r="D22" s="78" t="s">
        <v>386</v>
      </c>
      <c r="E22" s="77">
        <v>20616</v>
      </c>
      <c r="F22" s="114" t="s">
        <v>11</v>
      </c>
      <c r="G22" s="66"/>
    </row>
    <row r="23" spans="1:7" x14ac:dyDescent="0.2">
      <c r="A23" s="6">
        <v>19</v>
      </c>
      <c r="B23" s="72">
        <v>45117</v>
      </c>
      <c r="C23" s="78" t="s">
        <v>387</v>
      </c>
      <c r="D23" s="78" t="s">
        <v>388</v>
      </c>
      <c r="E23" s="77">
        <v>19108</v>
      </c>
      <c r="F23" s="54" t="s">
        <v>20</v>
      </c>
      <c r="G23" s="65"/>
    </row>
    <row r="24" spans="1:7" x14ac:dyDescent="0.2">
      <c r="A24" s="6">
        <v>20</v>
      </c>
      <c r="B24" s="72">
        <v>45117</v>
      </c>
      <c r="C24" s="78" t="s">
        <v>389</v>
      </c>
      <c r="D24" s="78" t="s">
        <v>148</v>
      </c>
      <c r="E24" s="77">
        <v>18570</v>
      </c>
      <c r="F24" s="113" t="s">
        <v>14</v>
      </c>
      <c r="G24" s="66"/>
    </row>
    <row r="25" spans="1:7" x14ac:dyDescent="0.2">
      <c r="A25" s="6">
        <v>21</v>
      </c>
      <c r="B25" s="72">
        <v>45118</v>
      </c>
      <c r="C25" s="78" t="s">
        <v>390</v>
      </c>
      <c r="D25" s="78" t="s">
        <v>283</v>
      </c>
      <c r="E25" s="77">
        <v>15246</v>
      </c>
      <c r="F25" s="112" t="s">
        <v>11</v>
      </c>
    </row>
    <row r="26" spans="1:7" x14ac:dyDescent="0.2">
      <c r="A26" s="6">
        <v>22</v>
      </c>
      <c r="B26" s="72">
        <v>45118</v>
      </c>
      <c r="C26" s="78" t="s">
        <v>391</v>
      </c>
      <c r="D26" s="78" t="s">
        <v>338</v>
      </c>
      <c r="E26" s="77">
        <v>547</v>
      </c>
      <c r="F26" s="59" t="s">
        <v>20</v>
      </c>
    </row>
    <row r="27" spans="1:7" x14ac:dyDescent="0.2">
      <c r="A27" s="6">
        <v>23</v>
      </c>
      <c r="B27" s="72">
        <v>45119</v>
      </c>
      <c r="C27" s="78" t="s">
        <v>392</v>
      </c>
      <c r="D27" s="78" t="s">
        <v>393</v>
      </c>
      <c r="E27" s="77">
        <v>18648</v>
      </c>
      <c r="F27" s="114" t="s">
        <v>11</v>
      </c>
      <c r="G27" s="65"/>
    </row>
    <row r="28" spans="1:7" x14ac:dyDescent="0.2">
      <c r="A28" s="6">
        <v>24</v>
      </c>
      <c r="B28" s="72">
        <v>45119</v>
      </c>
      <c r="C28" s="78" t="s">
        <v>394</v>
      </c>
      <c r="D28" s="78" t="s">
        <v>395</v>
      </c>
      <c r="E28" s="77">
        <v>19873</v>
      </c>
      <c r="F28" s="114" t="s">
        <v>11</v>
      </c>
      <c r="G28" s="66"/>
    </row>
    <row r="29" spans="1:7" x14ac:dyDescent="0.2">
      <c r="A29" s="6">
        <v>25</v>
      </c>
      <c r="B29" s="72">
        <v>45119</v>
      </c>
      <c r="C29" s="78" t="s">
        <v>396</v>
      </c>
      <c r="D29" s="78" t="s">
        <v>396</v>
      </c>
      <c r="E29" s="77">
        <v>3857</v>
      </c>
      <c r="F29" s="55" t="s">
        <v>29</v>
      </c>
      <c r="G29" s="65"/>
    </row>
    <row r="30" spans="1:7" x14ac:dyDescent="0.2">
      <c r="A30" s="6">
        <v>26</v>
      </c>
      <c r="B30" s="72">
        <v>45121</v>
      </c>
      <c r="C30" s="78" t="s">
        <v>397</v>
      </c>
      <c r="D30" s="78" t="s">
        <v>398</v>
      </c>
      <c r="E30" s="77">
        <v>275</v>
      </c>
      <c r="F30" s="114" t="s">
        <v>11</v>
      </c>
      <c r="G30" s="66"/>
    </row>
    <row r="31" spans="1:7" x14ac:dyDescent="0.2">
      <c r="A31" s="6">
        <v>27</v>
      </c>
      <c r="B31" s="72">
        <v>45121</v>
      </c>
      <c r="C31" s="78" t="s">
        <v>399</v>
      </c>
      <c r="D31" s="78" t="s">
        <v>400</v>
      </c>
      <c r="E31" s="77">
        <v>478</v>
      </c>
      <c r="F31" s="59" t="s">
        <v>20</v>
      </c>
    </row>
    <row r="32" spans="1:7" x14ac:dyDescent="0.2">
      <c r="A32" s="6">
        <v>28</v>
      </c>
      <c r="B32" s="72">
        <v>45121</v>
      </c>
      <c r="C32" s="78" t="s">
        <v>401</v>
      </c>
      <c r="D32" s="78" t="s">
        <v>402</v>
      </c>
      <c r="E32" s="77">
        <v>13458</v>
      </c>
      <c r="F32" s="55" t="s">
        <v>29</v>
      </c>
    </row>
    <row r="33" spans="1:7" x14ac:dyDescent="0.2">
      <c r="A33" s="6">
        <v>29</v>
      </c>
      <c r="B33" s="72">
        <v>45121</v>
      </c>
      <c r="C33" s="78" t="s">
        <v>403</v>
      </c>
      <c r="D33" s="78" t="s">
        <v>404</v>
      </c>
      <c r="E33" s="77">
        <v>17848</v>
      </c>
      <c r="F33" s="115" t="s">
        <v>14</v>
      </c>
    </row>
    <row r="34" spans="1:7" x14ac:dyDescent="0.2">
      <c r="A34" s="6">
        <v>30</v>
      </c>
      <c r="B34" s="72">
        <v>45124</v>
      </c>
      <c r="C34" s="78" t="s">
        <v>405</v>
      </c>
      <c r="D34" s="78" t="s">
        <v>28</v>
      </c>
      <c r="E34" s="77">
        <v>18532</v>
      </c>
      <c r="F34" s="115" t="s">
        <v>14</v>
      </c>
      <c r="G34" s="65"/>
    </row>
    <row r="35" spans="1:7" x14ac:dyDescent="0.2">
      <c r="A35" s="6">
        <v>31</v>
      </c>
      <c r="B35" s="72">
        <v>45124</v>
      </c>
      <c r="C35" s="78" t="s">
        <v>406</v>
      </c>
      <c r="D35" s="78" t="s">
        <v>407</v>
      </c>
      <c r="E35" s="77">
        <v>16957</v>
      </c>
      <c r="F35" s="114" t="s">
        <v>11</v>
      </c>
      <c r="G35" s="66"/>
    </row>
    <row r="36" spans="1:7" x14ac:dyDescent="0.2">
      <c r="A36" s="6">
        <v>32</v>
      </c>
      <c r="B36" s="72">
        <v>45124</v>
      </c>
      <c r="C36" s="78" t="s">
        <v>408</v>
      </c>
      <c r="D36" s="78" t="s">
        <v>407</v>
      </c>
      <c r="E36" s="77">
        <v>16956</v>
      </c>
      <c r="F36" s="114" t="s">
        <v>11</v>
      </c>
    </row>
    <row r="37" spans="1:7" x14ac:dyDescent="0.2">
      <c r="A37" s="6">
        <v>33</v>
      </c>
      <c r="B37" s="72">
        <v>45127</v>
      </c>
      <c r="C37" s="78" t="s">
        <v>409</v>
      </c>
      <c r="D37" s="78" t="s">
        <v>410</v>
      </c>
      <c r="E37" s="77">
        <v>4663</v>
      </c>
      <c r="F37" s="55" t="s">
        <v>29</v>
      </c>
    </row>
    <row r="38" spans="1:7" x14ac:dyDescent="0.2">
      <c r="A38" s="6">
        <v>34</v>
      </c>
      <c r="B38" s="72">
        <v>45128</v>
      </c>
      <c r="C38" s="78" t="s">
        <v>411</v>
      </c>
      <c r="D38" s="78" t="s">
        <v>412</v>
      </c>
      <c r="E38" s="77">
        <v>10590</v>
      </c>
      <c r="F38" s="114" t="s">
        <v>11</v>
      </c>
    </row>
    <row r="39" spans="1:7" x14ac:dyDescent="0.2">
      <c r="A39" s="6">
        <v>35</v>
      </c>
      <c r="B39" s="72">
        <v>45128</v>
      </c>
      <c r="C39" s="78" t="s">
        <v>413</v>
      </c>
      <c r="D39" s="78" t="s">
        <v>414</v>
      </c>
      <c r="E39" s="77">
        <v>13938</v>
      </c>
      <c r="F39" s="114" t="s">
        <v>11</v>
      </c>
    </row>
    <row r="40" spans="1:7" x14ac:dyDescent="0.2">
      <c r="A40" s="6">
        <v>36</v>
      </c>
      <c r="B40" s="72">
        <v>45128</v>
      </c>
      <c r="C40" s="78" t="s">
        <v>415</v>
      </c>
      <c r="D40" s="78" t="s">
        <v>416</v>
      </c>
      <c r="E40" s="77">
        <v>13167</v>
      </c>
      <c r="F40" s="114" t="s">
        <v>11</v>
      </c>
    </row>
    <row r="41" spans="1:7" x14ac:dyDescent="0.2">
      <c r="A41" s="6">
        <v>37</v>
      </c>
      <c r="B41" s="72">
        <v>45128</v>
      </c>
      <c r="C41" s="78" t="s">
        <v>417</v>
      </c>
      <c r="D41" s="78" t="s">
        <v>418</v>
      </c>
      <c r="E41" s="77">
        <v>9743</v>
      </c>
      <c r="F41" s="114" t="s">
        <v>11</v>
      </c>
    </row>
    <row r="42" spans="1:7" x14ac:dyDescent="0.2">
      <c r="A42" s="6">
        <v>38</v>
      </c>
      <c r="B42" s="72">
        <v>45128</v>
      </c>
      <c r="C42" s="78" t="s">
        <v>72</v>
      </c>
      <c r="D42" s="78" t="s">
        <v>182</v>
      </c>
      <c r="E42" s="77">
        <v>963</v>
      </c>
      <c r="F42" s="59" t="s">
        <v>20</v>
      </c>
    </row>
    <row r="43" spans="1:7" x14ac:dyDescent="0.2">
      <c r="A43" s="6">
        <v>39</v>
      </c>
      <c r="B43" s="72">
        <v>45128</v>
      </c>
      <c r="C43" s="78" t="s">
        <v>419</v>
      </c>
      <c r="D43" s="78" t="s">
        <v>420</v>
      </c>
      <c r="E43" s="77">
        <v>13886</v>
      </c>
      <c r="F43" s="59" t="s">
        <v>20</v>
      </c>
      <c r="G43" s="65"/>
    </row>
    <row r="44" spans="1:7" x14ac:dyDescent="0.2">
      <c r="A44" s="6">
        <v>40</v>
      </c>
      <c r="B44" s="72">
        <v>45131</v>
      </c>
      <c r="C44" s="78" t="s">
        <v>421</v>
      </c>
      <c r="D44" s="78" t="s">
        <v>302</v>
      </c>
      <c r="E44" s="77">
        <v>859</v>
      </c>
      <c r="F44" s="59" t="s">
        <v>20</v>
      </c>
    </row>
    <row r="45" spans="1:7" x14ac:dyDescent="0.2">
      <c r="A45" s="6">
        <v>41</v>
      </c>
      <c r="B45" s="72">
        <v>45131</v>
      </c>
      <c r="C45" s="78" t="s">
        <v>422</v>
      </c>
      <c r="D45" s="78" t="s">
        <v>423</v>
      </c>
      <c r="E45" s="77">
        <v>17772</v>
      </c>
      <c r="F45" s="59" t="s">
        <v>20</v>
      </c>
    </row>
    <row r="46" spans="1:7" x14ac:dyDescent="0.2">
      <c r="A46" s="6">
        <v>42</v>
      </c>
      <c r="B46" s="72">
        <v>45131</v>
      </c>
      <c r="C46" s="78" t="s">
        <v>424</v>
      </c>
      <c r="D46" s="78" t="s">
        <v>196</v>
      </c>
      <c r="E46" s="77">
        <v>12705</v>
      </c>
      <c r="F46" s="114" t="s">
        <v>11</v>
      </c>
    </row>
    <row r="47" spans="1:7" x14ac:dyDescent="0.2">
      <c r="A47" s="6">
        <v>43</v>
      </c>
      <c r="B47" s="72">
        <v>45132</v>
      </c>
      <c r="C47" s="78" t="s">
        <v>425</v>
      </c>
      <c r="D47" s="78" t="s">
        <v>297</v>
      </c>
      <c r="E47" s="77">
        <v>9745</v>
      </c>
      <c r="F47" s="114" t="s">
        <v>11</v>
      </c>
    </row>
    <row r="48" spans="1:7" x14ac:dyDescent="0.2">
      <c r="A48" s="6">
        <v>44</v>
      </c>
      <c r="B48" s="72">
        <v>45133</v>
      </c>
      <c r="C48" s="78" t="s">
        <v>426</v>
      </c>
      <c r="D48" s="78" t="s">
        <v>427</v>
      </c>
      <c r="E48" s="77">
        <v>8227</v>
      </c>
      <c r="F48" s="114" t="s">
        <v>11</v>
      </c>
    </row>
    <row r="49" spans="1:7" x14ac:dyDescent="0.2">
      <c r="A49" s="6">
        <v>45</v>
      </c>
      <c r="B49" s="72">
        <v>45133</v>
      </c>
      <c r="C49" s="78" t="s">
        <v>409</v>
      </c>
      <c r="D49" s="78" t="s">
        <v>428</v>
      </c>
      <c r="E49" s="77">
        <v>3279</v>
      </c>
      <c r="F49" s="55" t="s">
        <v>29</v>
      </c>
      <c r="G49" s="65"/>
    </row>
    <row r="50" spans="1:7" x14ac:dyDescent="0.2">
      <c r="A50" s="6">
        <v>46</v>
      </c>
      <c r="B50" s="72">
        <v>45133</v>
      </c>
      <c r="C50" s="78" t="s">
        <v>409</v>
      </c>
      <c r="D50" s="78" t="s">
        <v>429</v>
      </c>
      <c r="E50" s="77">
        <v>2423</v>
      </c>
      <c r="F50" s="55" t="s">
        <v>29</v>
      </c>
      <c r="G50" s="66"/>
    </row>
    <row r="51" spans="1:7" x14ac:dyDescent="0.2">
      <c r="A51" s="6">
        <v>47</v>
      </c>
      <c r="B51" s="72">
        <v>45133</v>
      </c>
      <c r="C51" s="97" t="s">
        <v>430</v>
      </c>
      <c r="D51" s="97" t="s">
        <v>431</v>
      </c>
      <c r="E51" s="98">
        <v>20544</v>
      </c>
      <c r="F51" s="55" t="s">
        <v>29</v>
      </c>
    </row>
    <row r="52" spans="1:7" x14ac:dyDescent="0.2">
      <c r="A52" s="6">
        <v>48</v>
      </c>
      <c r="B52" s="72">
        <v>45133</v>
      </c>
      <c r="C52" s="78" t="s">
        <v>432</v>
      </c>
      <c r="D52" s="78" t="s">
        <v>433</v>
      </c>
      <c r="E52" s="77">
        <v>16428</v>
      </c>
      <c r="F52" s="55" t="s">
        <v>29</v>
      </c>
    </row>
    <row r="53" spans="1:7" x14ac:dyDescent="0.2">
      <c r="A53" s="6">
        <v>49</v>
      </c>
      <c r="B53" s="72">
        <v>45133</v>
      </c>
      <c r="C53" s="78" t="s">
        <v>434</v>
      </c>
      <c r="D53" s="78" t="s">
        <v>435</v>
      </c>
      <c r="E53" s="77">
        <v>17033</v>
      </c>
      <c r="F53" s="116" t="s">
        <v>17</v>
      </c>
      <c r="G53" s="65"/>
    </row>
    <row r="54" spans="1:7" x14ac:dyDescent="0.2">
      <c r="A54" s="6">
        <v>50</v>
      </c>
      <c r="B54" s="72">
        <v>45133</v>
      </c>
      <c r="C54" s="117" t="s">
        <v>436</v>
      </c>
      <c r="D54" s="117" t="s">
        <v>212</v>
      </c>
      <c r="E54" s="118">
        <v>10972</v>
      </c>
      <c r="F54" s="119" t="s">
        <v>20</v>
      </c>
      <c r="G54" s="66"/>
    </row>
    <row r="55" spans="1:7" x14ac:dyDescent="0.2">
      <c r="A55" s="6">
        <v>51</v>
      </c>
      <c r="B55" s="86">
        <v>45134</v>
      </c>
      <c r="C55" s="97" t="s">
        <v>437</v>
      </c>
      <c r="D55" s="97" t="s">
        <v>438</v>
      </c>
      <c r="E55" s="98">
        <v>10162</v>
      </c>
      <c r="F55" s="112" t="s">
        <v>11</v>
      </c>
    </row>
    <row r="56" spans="1:7" x14ac:dyDescent="0.2">
      <c r="A56" s="120">
        <v>52</v>
      </c>
      <c r="B56" s="96">
        <v>45134</v>
      </c>
      <c r="C56" s="97" t="s">
        <v>439</v>
      </c>
      <c r="D56" s="97" t="s">
        <v>440</v>
      </c>
      <c r="E56" s="98">
        <v>3576</v>
      </c>
      <c r="F56" s="121" t="s">
        <v>11</v>
      </c>
    </row>
    <row r="57" spans="1:7" x14ac:dyDescent="0.2">
      <c r="A57" s="11">
        <v>53</v>
      </c>
      <c r="B57" s="86">
        <v>45134</v>
      </c>
      <c r="C57" s="78" t="s">
        <v>441</v>
      </c>
      <c r="D57" s="78" t="s">
        <v>442</v>
      </c>
      <c r="E57" s="77">
        <v>150</v>
      </c>
      <c r="F57" s="54" t="s">
        <v>20</v>
      </c>
    </row>
    <row r="58" spans="1:7" ht="16" thickBot="1" x14ac:dyDescent="0.25">
      <c r="A58" s="122">
        <v>54</v>
      </c>
      <c r="B58" s="82">
        <v>45135</v>
      </c>
      <c r="C58" s="83" t="s">
        <v>443</v>
      </c>
      <c r="D58" s="83" t="s">
        <v>444</v>
      </c>
      <c r="E58" s="84">
        <v>3458</v>
      </c>
      <c r="F58" s="123" t="s">
        <v>11</v>
      </c>
      <c r="G58" s="66"/>
    </row>
    <row r="59" spans="1:7" ht="16" thickTop="1" x14ac:dyDescent="0.2">
      <c r="A59" s="6">
        <v>55</v>
      </c>
      <c r="B59" s="72">
        <v>45135</v>
      </c>
      <c r="C59" s="73" t="s">
        <v>445</v>
      </c>
      <c r="D59" s="73" t="s">
        <v>446</v>
      </c>
      <c r="E59" s="74">
        <v>9738</v>
      </c>
      <c r="F59" s="115" t="s">
        <v>14</v>
      </c>
    </row>
    <row r="60" spans="1:7" x14ac:dyDescent="0.2">
      <c r="A60" s="6">
        <v>56</v>
      </c>
      <c r="B60" s="86">
        <v>45135</v>
      </c>
      <c r="C60" s="78" t="s">
        <v>447</v>
      </c>
      <c r="D60" s="78" t="s">
        <v>16</v>
      </c>
      <c r="E60" s="77">
        <v>20609</v>
      </c>
      <c r="F60" s="116" t="s">
        <v>17</v>
      </c>
    </row>
    <row r="61" spans="1:7" x14ac:dyDescent="0.2">
      <c r="A61" s="6">
        <v>57</v>
      </c>
      <c r="B61" s="86">
        <v>45135</v>
      </c>
      <c r="C61" s="78" t="s">
        <v>448</v>
      </c>
      <c r="D61" s="78" t="s">
        <v>449</v>
      </c>
      <c r="E61" s="77">
        <v>17222</v>
      </c>
      <c r="F61" s="116" t="s">
        <v>17</v>
      </c>
    </row>
    <row r="62" spans="1:7" x14ac:dyDescent="0.2">
      <c r="A62" s="6">
        <v>58</v>
      </c>
      <c r="B62" s="86">
        <v>45138</v>
      </c>
      <c r="C62" s="117" t="s">
        <v>450</v>
      </c>
      <c r="D62" s="117" t="s">
        <v>451</v>
      </c>
      <c r="E62" s="118">
        <v>8723</v>
      </c>
      <c r="F62" s="119" t="s">
        <v>20</v>
      </c>
    </row>
    <row r="63" spans="1:7" ht="16" thickBot="1" x14ac:dyDescent="0.25">
      <c r="A63" s="31">
        <v>59</v>
      </c>
      <c r="B63" s="82">
        <v>45138</v>
      </c>
      <c r="C63" s="83" t="s">
        <v>452</v>
      </c>
      <c r="D63" s="83" t="s">
        <v>453</v>
      </c>
      <c r="E63" s="84">
        <v>7637</v>
      </c>
      <c r="F63" s="124" t="s">
        <v>20</v>
      </c>
    </row>
    <row r="64" spans="1:7" ht="16" thickTop="1" x14ac:dyDescent="0.2"/>
    <row r="65" spans="1:9" x14ac:dyDescent="0.2">
      <c r="E65" s="69" t="s">
        <v>343</v>
      </c>
      <c r="F65" s="69"/>
    </row>
    <row r="66" spans="1:9" x14ac:dyDescent="0.2">
      <c r="A66" s="36">
        <v>5</v>
      </c>
      <c r="B66" s="38" t="s">
        <v>344</v>
      </c>
      <c r="C66" s="61">
        <f>A66*50000</f>
        <v>250000</v>
      </c>
      <c r="E66" s="90"/>
      <c r="F66" s="90"/>
    </row>
    <row r="67" spans="1:9" x14ac:dyDescent="0.2">
      <c r="A67" s="36">
        <v>20</v>
      </c>
      <c r="B67" s="40" t="s">
        <v>345</v>
      </c>
      <c r="C67" s="61">
        <f>A67*50000</f>
        <v>1000000</v>
      </c>
      <c r="E67" s="91"/>
      <c r="F67" s="91"/>
    </row>
    <row r="68" spans="1:9" x14ac:dyDescent="0.2">
      <c r="A68" s="36">
        <v>13</v>
      </c>
      <c r="B68" s="41" t="s">
        <v>346</v>
      </c>
      <c r="C68" s="61">
        <f>50000*11+150000*2</f>
        <v>850000</v>
      </c>
      <c r="E68" s="91"/>
      <c r="F68" s="91"/>
      <c r="I68">
        <f>13-2</f>
        <v>11</v>
      </c>
    </row>
    <row r="69" spans="1:9" x14ac:dyDescent="0.2">
      <c r="A69" s="36">
        <v>3</v>
      </c>
      <c r="B69" s="42" t="s">
        <v>347</v>
      </c>
      <c r="C69" s="61">
        <f t="shared" ref="C69:C70" si="0">A69*50000</f>
        <v>150000</v>
      </c>
      <c r="E69" s="91"/>
      <c r="F69" s="91"/>
      <c r="I69" s="66">
        <f>11*50000</f>
        <v>550000</v>
      </c>
    </row>
    <row r="70" spans="1:9" x14ac:dyDescent="0.2">
      <c r="A70" s="36">
        <v>18</v>
      </c>
      <c r="B70" s="43" t="s">
        <v>348</v>
      </c>
      <c r="C70" s="61">
        <f t="shared" si="0"/>
        <v>900000</v>
      </c>
      <c r="E70" s="91"/>
      <c r="F70" s="91"/>
      <c r="I70" s="66">
        <f>2*150000</f>
        <v>300000</v>
      </c>
    </row>
    <row r="71" spans="1:9" x14ac:dyDescent="0.2">
      <c r="A71" s="36">
        <f>SUM(A66:A70)</f>
        <v>59</v>
      </c>
      <c r="B71" s="37"/>
      <c r="C71" s="62">
        <f>SUM(C66:C70)</f>
        <v>3150000</v>
      </c>
      <c r="I71" s="125">
        <f>I70+I69</f>
        <v>850000</v>
      </c>
    </row>
    <row r="72" spans="1:9" x14ac:dyDescent="0.2">
      <c r="A72" s="36"/>
      <c r="B72" s="37"/>
      <c r="C72" s="37"/>
    </row>
    <row r="73" spans="1:9" x14ac:dyDescent="0.2">
      <c r="A73" s="36"/>
      <c r="B73" s="37" t="s">
        <v>454</v>
      </c>
      <c r="C73" s="37"/>
    </row>
    <row r="74" spans="1:9" x14ac:dyDescent="0.2">
      <c r="A74" s="36">
        <f>A71</f>
        <v>59</v>
      </c>
      <c r="B74" s="37" t="s">
        <v>350</v>
      </c>
      <c r="C74" s="61">
        <f>C71</f>
        <v>3150000</v>
      </c>
    </row>
    <row r="75" spans="1:9" x14ac:dyDescent="0.2">
      <c r="A75" s="36"/>
      <c r="B75" s="37" t="s">
        <v>351</v>
      </c>
      <c r="C75" s="61"/>
    </row>
    <row r="77" spans="1:9" x14ac:dyDescent="0.2">
      <c r="A77" s="36"/>
      <c r="B77" s="37"/>
      <c r="C77" s="37"/>
      <c r="D77" s="218" t="s">
        <v>455</v>
      </c>
      <c r="E77" s="218"/>
      <c r="F77" s="218"/>
    </row>
    <row r="78" spans="1:9" x14ac:dyDescent="0.2">
      <c r="A78" s="218" t="s">
        <v>129</v>
      </c>
      <c r="B78" s="218"/>
      <c r="C78" s="218"/>
      <c r="D78" s="218" t="s">
        <v>130</v>
      </c>
      <c r="E78" s="218"/>
      <c r="F78" s="218"/>
    </row>
    <row r="79" spans="1:9" x14ac:dyDescent="0.2">
      <c r="A79" s="218" t="s">
        <v>107</v>
      </c>
      <c r="B79" s="218"/>
      <c r="C79" s="218"/>
      <c r="D79" s="218" t="s">
        <v>131</v>
      </c>
      <c r="E79" s="218"/>
      <c r="F79" s="218"/>
    </row>
    <row r="80" spans="1:9" x14ac:dyDescent="0.2">
      <c r="A80" s="36"/>
      <c r="B80" s="37"/>
      <c r="C80" s="37"/>
      <c r="D80" s="37"/>
      <c r="E80" s="36"/>
      <c r="F80" s="37"/>
    </row>
    <row r="81" spans="1:6" x14ac:dyDescent="0.2">
      <c r="A81" s="36"/>
      <c r="B81" s="37"/>
      <c r="C81" s="37"/>
      <c r="D81" s="37"/>
      <c r="E81" s="36"/>
      <c r="F81" s="37"/>
    </row>
    <row r="82" spans="1:6" x14ac:dyDescent="0.2">
      <c r="A82" s="216" t="s">
        <v>231</v>
      </c>
      <c r="B82" s="216"/>
      <c r="C82" s="216"/>
      <c r="D82" s="216" t="s">
        <v>232</v>
      </c>
      <c r="E82" s="216"/>
      <c r="F82" s="216"/>
    </row>
    <row r="83" spans="1:6" x14ac:dyDescent="0.2">
      <c r="A83" s="217" t="s">
        <v>111</v>
      </c>
      <c r="B83" s="217"/>
      <c r="C83" s="217"/>
      <c r="D83" s="217" t="s">
        <v>112</v>
      </c>
      <c r="E83" s="217"/>
      <c r="F83" s="217"/>
    </row>
  </sheetData>
  <mergeCells count="9">
    <mergeCell ref="A83:C83"/>
    <mergeCell ref="D83:F83"/>
    <mergeCell ref="D77:F77"/>
    <mergeCell ref="A78:C78"/>
    <mergeCell ref="D78:F78"/>
    <mergeCell ref="A79:C79"/>
    <mergeCell ref="D79:F79"/>
    <mergeCell ref="A82:C82"/>
    <mergeCell ref="D82:F8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7"/>
  <sheetViews>
    <sheetView workbookViewId="0">
      <selection activeCell="C79" sqref="C79"/>
    </sheetView>
  </sheetViews>
  <sheetFormatPr baseColWidth="10" defaultColWidth="8.83203125" defaultRowHeight="15" x14ac:dyDescent="0.2"/>
  <cols>
    <col min="2" max="2" width="28.1640625" customWidth="1"/>
    <col min="3" max="3" width="27.1640625" customWidth="1"/>
    <col min="4" max="4" width="29.33203125" customWidth="1"/>
    <col min="6" max="6" width="15.1640625" customWidth="1"/>
    <col min="7" max="7" width="11.5" customWidth="1"/>
  </cols>
  <sheetData>
    <row r="1" spans="1:9" x14ac:dyDescent="0.2">
      <c r="A1" s="63" t="s">
        <v>0</v>
      </c>
      <c r="B1" s="63"/>
      <c r="C1" s="63"/>
      <c r="D1" s="63"/>
      <c r="E1" s="63"/>
      <c r="F1" s="63"/>
    </row>
    <row r="2" spans="1:9" x14ac:dyDescent="0.2">
      <c r="A2" s="63" t="s">
        <v>1</v>
      </c>
      <c r="B2" s="63"/>
      <c r="C2" s="63"/>
      <c r="D2" s="63"/>
      <c r="E2" s="63"/>
      <c r="F2" s="63"/>
    </row>
    <row r="3" spans="1:9" ht="16" thickBot="1" x14ac:dyDescent="0.25">
      <c r="A3" s="63" t="str">
        <f>'[5]AGUSTUS 23'!A3</f>
        <v>BULAN AGUSTUS 2023</v>
      </c>
      <c r="B3" s="63"/>
      <c r="C3" s="63"/>
      <c r="D3" s="63"/>
      <c r="E3" s="63"/>
      <c r="F3" s="63"/>
    </row>
    <row r="4" spans="1:9" ht="18" thickTop="1" thickBot="1" x14ac:dyDescent="0.25">
      <c r="A4" s="2" t="s">
        <v>138</v>
      </c>
      <c r="B4" s="3" t="s">
        <v>139</v>
      </c>
      <c r="C4" s="4" t="s">
        <v>140</v>
      </c>
      <c r="D4" s="4" t="s">
        <v>141</v>
      </c>
      <c r="E4" s="4" t="s">
        <v>7</v>
      </c>
      <c r="F4" s="5" t="s">
        <v>142</v>
      </c>
    </row>
    <row r="5" spans="1:9" x14ac:dyDescent="0.2">
      <c r="A5" s="71">
        <v>1</v>
      </c>
      <c r="B5" s="72">
        <v>45139</v>
      </c>
      <c r="C5" s="73" t="s">
        <v>456</v>
      </c>
      <c r="D5" s="73" t="s">
        <v>457</v>
      </c>
      <c r="E5" s="74">
        <v>18249</v>
      </c>
      <c r="F5" s="126" t="s">
        <v>17</v>
      </c>
      <c r="G5" s="88">
        <v>45139</v>
      </c>
      <c r="H5" s="127" t="s">
        <v>458</v>
      </c>
      <c r="I5" s="127"/>
    </row>
    <row r="6" spans="1:9" x14ac:dyDescent="0.2">
      <c r="A6" s="71">
        <v>2</v>
      </c>
      <c r="B6" s="72">
        <v>45139</v>
      </c>
      <c r="C6" s="78" t="s">
        <v>459</v>
      </c>
      <c r="D6" s="73" t="s">
        <v>16</v>
      </c>
      <c r="E6" s="77">
        <v>6823</v>
      </c>
      <c r="F6" s="126" t="s">
        <v>17</v>
      </c>
      <c r="G6" s="128">
        <f>150000*6</f>
        <v>900000</v>
      </c>
      <c r="H6" s="127" t="s">
        <v>458</v>
      </c>
      <c r="I6" s="127"/>
    </row>
    <row r="7" spans="1:9" x14ac:dyDescent="0.2">
      <c r="A7" s="71">
        <v>3</v>
      </c>
      <c r="B7" s="72">
        <v>45139</v>
      </c>
      <c r="C7" s="78" t="s">
        <v>460</v>
      </c>
      <c r="D7" s="78" t="s">
        <v>461</v>
      </c>
      <c r="E7" s="77">
        <v>6818</v>
      </c>
      <c r="F7" s="126" t="s">
        <v>17</v>
      </c>
      <c r="G7" s="88"/>
      <c r="H7" s="127" t="s">
        <v>458</v>
      </c>
      <c r="I7" s="127"/>
    </row>
    <row r="8" spans="1:9" x14ac:dyDescent="0.2">
      <c r="A8" s="71">
        <v>4</v>
      </c>
      <c r="B8" s="72">
        <v>45139</v>
      </c>
      <c r="C8" s="78" t="s">
        <v>462</v>
      </c>
      <c r="D8" s="78" t="s">
        <v>463</v>
      </c>
      <c r="E8" s="77">
        <v>2915</v>
      </c>
      <c r="F8" s="129" t="s">
        <v>14</v>
      </c>
      <c r="G8" s="89"/>
      <c r="H8" s="127" t="s">
        <v>458</v>
      </c>
      <c r="I8" s="127"/>
    </row>
    <row r="9" spans="1:9" x14ac:dyDescent="0.2">
      <c r="A9" s="71">
        <v>5</v>
      </c>
      <c r="B9" s="72">
        <v>45139</v>
      </c>
      <c r="C9" s="78" t="s">
        <v>464</v>
      </c>
      <c r="D9" s="78" t="s">
        <v>283</v>
      </c>
      <c r="E9" s="77">
        <v>18703</v>
      </c>
      <c r="F9" s="129" t="s">
        <v>14</v>
      </c>
      <c r="G9" s="87"/>
      <c r="H9" s="127" t="s">
        <v>458</v>
      </c>
      <c r="I9" s="127"/>
    </row>
    <row r="10" spans="1:9" x14ac:dyDescent="0.2">
      <c r="A10" s="71">
        <v>6</v>
      </c>
      <c r="B10" s="72">
        <v>45139</v>
      </c>
      <c r="C10" s="78" t="s">
        <v>465</v>
      </c>
      <c r="D10" s="78" t="s">
        <v>466</v>
      </c>
      <c r="E10" s="77">
        <v>19928</v>
      </c>
      <c r="F10" s="129" t="s">
        <v>14</v>
      </c>
      <c r="G10" s="88"/>
      <c r="H10" s="127" t="s">
        <v>458</v>
      </c>
      <c r="I10" s="127"/>
    </row>
    <row r="11" spans="1:9" x14ac:dyDescent="0.2">
      <c r="A11" s="71">
        <v>7</v>
      </c>
      <c r="B11" s="72">
        <v>45140</v>
      </c>
      <c r="C11" s="78" t="s">
        <v>467</v>
      </c>
      <c r="D11" s="78" t="s">
        <v>468</v>
      </c>
      <c r="E11" s="77">
        <v>16449</v>
      </c>
      <c r="F11" s="129" t="s">
        <v>14</v>
      </c>
      <c r="G11" s="88">
        <v>45140</v>
      </c>
      <c r="H11" s="127" t="s">
        <v>458</v>
      </c>
      <c r="I11" s="127"/>
    </row>
    <row r="12" spans="1:9" x14ac:dyDescent="0.2">
      <c r="A12" s="71">
        <v>8</v>
      </c>
      <c r="B12" s="72">
        <v>45140</v>
      </c>
      <c r="C12" s="78" t="s">
        <v>469</v>
      </c>
      <c r="D12" s="78" t="s">
        <v>470</v>
      </c>
      <c r="E12" s="77">
        <v>19403</v>
      </c>
      <c r="F12" s="129" t="s">
        <v>14</v>
      </c>
      <c r="G12" s="128">
        <f>150000*3</f>
        <v>450000</v>
      </c>
      <c r="H12" s="127" t="s">
        <v>458</v>
      </c>
      <c r="I12" s="127"/>
    </row>
    <row r="13" spans="1:9" x14ac:dyDescent="0.2">
      <c r="A13" s="71">
        <v>9</v>
      </c>
      <c r="B13" s="72">
        <v>45140</v>
      </c>
      <c r="C13" s="78" t="s">
        <v>471</v>
      </c>
      <c r="D13" s="78" t="s">
        <v>472</v>
      </c>
      <c r="E13" s="77">
        <v>19640</v>
      </c>
      <c r="F13" s="129" t="s">
        <v>14</v>
      </c>
      <c r="G13" s="88"/>
      <c r="H13" s="127" t="s">
        <v>458</v>
      </c>
      <c r="I13" s="127"/>
    </row>
    <row r="14" spans="1:9" x14ac:dyDescent="0.2">
      <c r="A14" s="71">
        <v>10</v>
      </c>
      <c r="B14" s="72">
        <v>45141</v>
      </c>
      <c r="C14" s="78" t="s">
        <v>473</v>
      </c>
      <c r="D14" s="78" t="s">
        <v>444</v>
      </c>
      <c r="E14" s="77">
        <v>3389</v>
      </c>
      <c r="F14" s="112" t="s">
        <v>11</v>
      </c>
      <c r="G14" s="128">
        <f>150000*4+50000</f>
        <v>650000</v>
      </c>
      <c r="H14" s="127" t="s">
        <v>458</v>
      </c>
      <c r="I14" s="127"/>
    </row>
    <row r="15" spans="1:9" x14ac:dyDescent="0.2">
      <c r="A15" s="71">
        <v>11</v>
      </c>
      <c r="B15" s="72">
        <v>45141</v>
      </c>
      <c r="C15" s="78" t="s">
        <v>474</v>
      </c>
      <c r="D15" s="78" t="s">
        <v>475</v>
      </c>
      <c r="E15" s="77">
        <v>10707</v>
      </c>
      <c r="F15" s="112" t="s">
        <v>11</v>
      </c>
      <c r="G15" s="87"/>
      <c r="H15" s="127" t="s">
        <v>458</v>
      </c>
      <c r="I15" s="127"/>
    </row>
    <row r="16" spans="1:9" x14ac:dyDescent="0.2">
      <c r="A16" s="71">
        <v>12</v>
      </c>
      <c r="B16" s="72">
        <v>45141</v>
      </c>
      <c r="C16" s="78" t="s">
        <v>476</v>
      </c>
      <c r="D16" s="78" t="s">
        <v>477</v>
      </c>
      <c r="E16" s="77">
        <v>14793</v>
      </c>
      <c r="F16" s="111" t="s">
        <v>29</v>
      </c>
      <c r="G16" s="87"/>
      <c r="H16" s="127" t="s">
        <v>458</v>
      </c>
      <c r="I16" s="127"/>
    </row>
    <row r="17" spans="1:9" x14ac:dyDescent="0.2">
      <c r="A17" s="71">
        <v>13</v>
      </c>
      <c r="B17" s="72">
        <v>45141</v>
      </c>
      <c r="C17" s="78" t="s">
        <v>478</v>
      </c>
      <c r="D17" s="78" t="s">
        <v>479</v>
      </c>
      <c r="E17" s="77">
        <v>2874</v>
      </c>
      <c r="F17" s="111" t="s">
        <v>29</v>
      </c>
      <c r="G17" s="87"/>
      <c r="H17" s="127" t="s">
        <v>458</v>
      </c>
      <c r="I17" s="127"/>
    </row>
    <row r="18" spans="1:9" x14ac:dyDescent="0.2">
      <c r="A18" s="71">
        <v>14</v>
      </c>
      <c r="B18" s="130">
        <v>45142</v>
      </c>
      <c r="C18" s="117" t="s">
        <v>480</v>
      </c>
      <c r="D18" s="117" t="s">
        <v>117</v>
      </c>
      <c r="E18" s="118">
        <v>18850</v>
      </c>
      <c r="F18" s="131" t="s">
        <v>14</v>
      </c>
      <c r="G18" s="132">
        <v>45142</v>
      </c>
      <c r="H18" s="127" t="s">
        <v>458</v>
      </c>
      <c r="I18" s="127">
        <v>850</v>
      </c>
    </row>
    <row r="19" spans="1:9" x14ac:dyDescent="0.2">
      <c r="A19" s="71">
        <v>15</v>
      </c>
      <c r="B19" s="72">
        <v>45145</v>
      </c>
      <c r="C19" s="78" t="s">
        <v>481</v>
      </c>
      <c r="D19" s="78" t="s">
        <v>482</v>
      </c>
      <c r="E19" s="77">
        <v>13170</v>
      </c>
      <c r="F19" s="112" t="s">
        <v>11</v>
      </c>
      <c r="G19" s="132">
        <v>45145</v>
      </c>
      <c r="H19" s="127" t="s">
        <v>458</v>
      </c>
      <c r="I19" s="127"/>
    </row>
    <row r="20" spans="1:9" x14ac:dyDescent="0.2">
      <c r="A20" s="71">
        <v>16</v>
      </c>
      <c r="B20" s="72">
        <v>45146</v>
      </c>
      <c r="C20" s="78" t="s">
        <v>483</v>
      </c>
      <c r="D20" s="78" t="s">
        <v>484</v>
      </c>
      <c r="E20" s="77">
        <v>14155</v>
      </c>
      <c r="F20" s="111" t="s">
        <v>29</v>
      </c>
      <c r="G20" s="88">
        <v>45146</v>
      </c>
      <c r="H20" s="127" t="s">
        <v>458</v>
      </c>
      <c r="I20" s="127"/>
    </row>
    <row r="21" spans="1:9" x14ac:dyDescent="0.2">
      <c r="A21" s="71">
        <v>17</v>
      </c>
      <c r="B21" s="72">
        <v>45146</v>
      </c>
      <c r="C21" s="78" t="s">
        <v>485</v>
      </c>
      <c r="D21" s="78" t="s">
        <v>486</v>
      </c>
      <c r="E21" s="77">
        <v>13523</v>
      </c>
      <c r="F21" s="114" t="s">
        <v>11</v>
      </c>
      <c r="G21" s="128">
        <f>150000*2</f>
        <v>300000</v>
      </c>
      <c r="H21" s="127" t="s">
        <v>458</v>
      </c>
      <c r="I21" s="127"/>
    </row>
    <row r="22" spans="1:9" x14ac:dyDescent="0.2">
      <c r="A22" s="71">
        <v>18</v>
      </c>
      <c r="B22" s="72">
        <v>45147</v>
      </c>
      <c r="C22" s="78" t="s">
        <v>487</v>
      </c>
      <c r="D22" s="78" t="s">
        <v>297</v>
      </c>
      <c r="E22" s="77">
        <v>7223</v>
      </c>
      <c r="F22" s="111" t="s">
        <v>29</v>
      </c>
      <c r="G22" s="132">
        <v>45147</v>
      </c>
      <c r="H22" s="127" t="s">
        <v>458</v>
      </c>
      <c r="I22" s="127"/>
    </row>
    <row r="23" spans="1:9" x14ac:dyDescent="0.2">
      <c r="A23" s="71">
        <v>19</v>
      </c>
      <c r="B23" s="72">
        <v>45148</v>
      </c>
      <c r="C23" s="78" t="s">
        <v>488</v>
      </c>
      <c r="D23" s="78" t="s">
        <v>489</v>
      </c>
      <c r="E23" s="77">
        <v>9289</v>
      </c>
      <c r="F23" s="112" t="s">
        <v>11</v>
      </c>
      <c r="G23" s="128">
        <f>150000*4+50000</f>
        <v>650000</v>
      </c>
      <c r="H23" s="127" t="s">
        <v>458</v>
      </c>
      <c r="I23" s="127"/>
    </row>
    <row r="24" spans="1:9" x14ac:dyDescent="0.2">
      <c r="A24" s="71">
        <v>20</v>
      </c>
      <c r="B24" s="72">
        <v>45148</v>
      </c>
      <c r="C24" s="78" t="s">
        <v>490</v>
      </c>
      <c r="D24" s="78" t="s">
        <v>491</v>
      </c>
      <c r="E24" s="77">
        <v>4466</v>
      </c>
      <c r="F24" s="112" t="s">
        <v>11</v>
      </c>
      <c r="G24" s="89"/>
      <c r="H24" s="127" t="s">
        <v>458</v>
      </c>
      <c r="I24" s="127"/>
    </row>
    <row r="25" spans="1:9" x14ac:dyDescent="0.2">
      <c r="A25" s="71">
        <v>21</v>
      </c>
      <c r="B25" s="72">
        <v>45148</v>
      </c>
      <c r="C25" s="78" t="s">
        <v>492</v>
      </c>
      <c r="D25" s="78" t="s">
        <v>493</v>
      </c>
      <c r="E25" s="77">
        <v>10457</v>
      </c>
      <c r="F25" s="112" t="s">
        <v>11</v>
      </c>
      <c r="G25" s="88"/>
      <c r="H25" s="127" t="s">
        <v>458</v>
      </c>
      <c r="I25" s="127"/>
    </row>
    <row r="26" spans="1:9" x14ac:dyDescent="0.2">
      <c r="A26" s="71">
        <v>22</v>
      </c>
      <c r="B26" s="72">
        <v>45148</v>
      </c>
      <c r="C26" s="78" t="s">
        <v>494</v>
      </c>
      <c r="D26" s="78" t="s">
        <v>442</v>
      </c>
      <c r="E26" s="77">
        <v>11106</v>
      </c>
      <c r="F26" s="59" t="s">
        <v>20</v>
      </c>
      <c r="G26" s="89"/>
      <c r="H26" s="127" t="s">
        <v>458</v>
      </c>
      <c r="I26" s="127"/>
    </row>
    <row r="27" spans="1:9" x14ac:dyDescent="0.2">
      <c r="A27" s="71">
        <v>23</v>
      </c>
      <c r="B27" s="72">
        <v>45149</v>
      </c>
      <c r="C27" s="78" t="s">
        <v>495</v>
      </c>
      <c r="D27" s="78" t="s">
        <v>496</v>
      </c>
      <c r="E27" s="77">
        <v>1222</v>
      </c>
      <c r="F27" s="59" t="s">
        <v>20</v>
      </c>
      <c r="G27" s="132">
        <v>45149</v>
      </c>
      <c r="H27" s="127" t="s">
        <v>458</v>
      </c>
      <c r="I27" s="127"/>
    </row>
    <row r="28" spans="1:9" x14ac:dyDescent="0.2">
      <c r="A28" s="71">
        <v>24</v>
      </c>
      <c r="B28" s="72">
        <v>45152</v>
      </c>
      <c r="C28" s="78" t="s">
        <v>497</v>
      </c>
      <c r="D28" s="78" t="s">
        <v>498</v>
      </c>
      <c r="E28" s="77">
        <v>17413</v>
      </c>
      <c r="F28" s="114" t="s">
        <v>11</v>
      </c>
      <c r="G28" s="132">
        <v>45152</v>
      </c>
      <c r="H28" s="127" t="s">
        <v>458</v>
      </c>
      <c r="I28" s="127"/>
    </row>
    <row r="29" spans="1:9" x14ac:dyDescent="0.2">
      <c r="A29" s="71">
        <v>25</v>
      </c>
      <c r="B29" s="72">
        <v>45152</v>
      </c>
      <c r="C29" s="78" t="s">
        <v>499</v>
      </c>
      <c r="D29" s="78" t="s">
        <v>500</v>
      </c>
      <c r="E29" s="77">
        <v>9184</v>
      </c>
      <c r="F29" s="133" t="s">
        <v>14</v>
      </c>
      <c r="G29" s="128">
        <f>150000*5</f>
        <v>750000</v>
      </c>
      <c r="H29" s="127" t="s">
        <v>458</v>
      </c>
      <c r="I29" s="127"/>
    </row>
    <row r="30" spans="1:9" x14ac:dyDescent="0.2">
      <c r="A30" s="71">
        <v>26</v>
      </c>
      <c r="B30" s="72">
        <v>45152</v>
      </c>
      <c r="C30" s="78" t="s">
        <v>501</v>
      </c>
      <c r="D30" s="78" t="s">
        <v>502</v>
      </c>
      <c r="E30" s="77">
        <v>3997</v>
      </c>
      <c r="F30" s="133" t="s">
        <v>14</v>
      </c>
      <c r="G30" s="87"/>
      <c r="H30" s="127" t="s">
        <v>458</v>
      </c>
      <c r="I30" s="127"/>
    </row>
    <row r="31" spans="1:9" x14ac:dyDescent="0.2">
      <c r="A31" s="71">
        <v>27</v>
      </c>
      <c r="B31" s="72">
        <v>45152</v>
      </c>
      <c r="C31" s="78" t="s">
        <v>503</v>
      </c>
      <c r="D31" s="78" t="s">
        <v>504</v>
      </c>
      <c r="E31" s="77">
        <v>19714</v>
      </c>
      <c r="F31" s="133" t="s">
        <v>14</v>
      </c>
      <c r="G31" s="87"/>
      <c r="H31" s="127" t="s">
        <v>458</v>
      </c>
      <c r="I31" s="127"/>
    </row>
    <row r="32" spans="1:9" x14ac:dyDescent="0.2">
      <c r="A32" s="71">
        <v>28</v>
      </c>
      <c r="B32" s="72">
        <v>45152</v>
      </c>
      <c r="C32" s="78" t="s">
        <v>505</v>
      </c>
      <c r="D32" s="78" t="s">
        <v>506</v>
      </c>
      <c r="E32" s="77">
        <v>11415</v>
      </c>
      <c r="F32" s="59" t="s">
        <v>20</v>
      </c>
      <c r="G32" s="88"/>
      <c r="H32" s="127" t="s">
        <v>458</v>
      </c>
      <c r="I32" s="127"/>
    </row>
    <row r="33" spans="1:9" x14ac:dyDescent="0.2">
      <c r="A33" s="71">
        <v>29</v>
      </c>
      <c r="B33" s="72">
        <v>45153</v>
      </c>
      <c r="C33" s="78" t="s">
        <v>507</v>
      </c>
      <c r="D33" s="78" t="s">
        <v>508</v>
      </c>
      <c r="E33" s="77">
        <v>3996</v>
      </c>
      <c r="F33" s="133" t="s">
        <v>14</v>
      </c>
      <c r="G33" s="134">
        <v>45153</v>
      </c>
      <c r="H33" s="127" t="s">
        <v>458</v>
      </c>
      <c r="I33" s="127"/>
    </row>
    <row r="34" spans="1:9" x14ac:dyDescent="0.2">
      <c r="A34" s="71">
        <v>30</v>
      </c>
      <c r="B34" s="72">
        <v>45153</v>
      </c>
      <c r="C34" s="78" t="s">
        <v>509</v>
      </c>
      <c r="D34" s="78" t="s">
        <v>510</v>
      </c>
      <c r="E34" s="77">
        <v>5512</v>
      </c>
      <c r="F34" s="133" t="s">
        <v>14</v>
      </c>
      <c r="G34" s="89">
        <f>150000*2</f>
        <v>300000</v>
      </c>
      <c r="H34" s="127" t="s">
        <v>458</v>
      </c>
      <c r="I34" s="127"/>
    </row>
    <row r="35" spans="1:9" x14ac:dyDescent="0.2">
      <c r="A35" s="71">
        <v>31</v>
      </c>
      <c r="B35" s="72">
        <v>45154</v>
      </c>
      <c r="C35" s="78" t="s">
        <v>511</v>
      </c>
      <c r="D35" s="78" t="s">
        <v>512</v>
      </c>
      <c r="E35" s="77">
        <v>9603</v>
      </c>
      <c r="F35" s="114" t="s">
        <v>11</v>
      </c>
      <c r="G35" s="132">
        <v>45154</v>
      </c>
      <c r="H35" s="127" t="s">
        <v>458</v>
      </c>
      <c r="I35" s="135"/>
    </row>
    <row r="36" spans="1:9" x14ac:dyDescent="0.2">
      <c r="A36" s="71">
        <v>32</v>
      </c>
      <c r="B36" s="72">
        <v>45156</v>
      </c>
      <c r="C36" s="78" t="s">
        <v>513</v>
      </c>
      <c r="D36" s="78" t="s">
        <v>442</v>
      </c>
      <c r="E36" s="77">
        <v>9732</v>
      </c>
      <c r="F36" s="59" t="s">
        <v>20</v>
      </c>
      <c r="G36" s="132">
        <v>45156</v>
      </c>
      <c r="H36" s="127" t="s">
        <v>458</v>
      </c>
      <c r="I36" s="127"/>
    </row>
    <row r="37" spans="1:9" x14ac:dyDescent="0.2">
      <c r="A37" s="71">
        <v>33</v>
      </c>
      <c r="B37" s="72">
        <v>45156</v>
      </c>
      <c r="C37" s="78" t="s">
        <v>514</v>
      </c>
      <c r="D37" s="78" t="s">
        <v>182</v>
      </c>
      <c r="E37" s="77">
        <v>10341</v>
      </c>
      <c r="F37" s="59" t="s">
        <v>20</v>
      </c>
      <c r="G37" s="89">
        <f>150000*2</f>
        <v>300000</v>
      </c>
      <c r="H37" s="127" t="s">
        <v>458</v>
      </c>
      <c r="I37" s="127"/>
    </row>
    <row r="38" spans="1:9" x14ac:dyDescent="0.2">
      <c r="A38" s="71">
        <v>34</v>
      </c>
      <c r="B38" s="72">
        <v>45160</v>
      </c>
      <c r="C38" s="78" t="s">
        <v>515</v>
      </c>
      <c r="D38" s="78" t="s">
        <v>486</v>
      </c>
      <c r="E38" s="77">
        <v>14571</v>
      </c>
      <c r="F38" s="133" t="s">
        <v>14</v>
      </c>
      <c r="G38" s="88">
        <v>45160</v>
      </c>
      <c r="H38" s="127" t="s">
        <v>458</v>
      </c>
      <c r="I38" s="127"/>
    </row>
    <row r="39" spans="1:9" x14ac:dyDescent="0.2">
      <c r="A39" s="71">
        <v>35</v>
      </c>
      <c r="B39" s="72">
        <v>45160</v>
      </c>
      <c r="C39" s="78" t="s">
        <v>516</v>
      </c>
      <c r="D39" s="78" t="s">
        <v>517</v>
      </c>
      <c r="E39" s="77">
        <v>14949</v>
      </c>
      <c r="F39" s="114" t="s">
        <v>11</v>
      </c>
      <c r="G39" s="89">
        <f>150000*6</f>
        <v>900000</v>
      </c>
      <c r="H39" s="127" t="s">
        <v>458</v>
      </c>
      <c r="I39" s="127"/>
    </row>
    <row r="40" spans="1:9" x14ac:dyDescent="0.2">
      <c r="A40" s="71">
        <v>36</v>
      </c>
      <c r="B40" s="72">
        <v>45160</v>
      </c>
      <c r="C40" s="78" t="s">
        <v>518</v>
      </c>
      <c r="D40" s="78" t="s">
        <v>367</v>
      </c>
      <c r="E40" s="77">
        <v>14476</v>
      </c>
      <c r="F40" s="114" t="s">
        <v>11</v>
      </c>
      <c r="G40" s="87"/>
      <c r="H40" s="127" t="s">
        <v>458</v>
      </c>
      <c r="I40" s="127"/>
    </row>
    <row r="41" spans="1:9" x14ac:dyDescent="0.2">
      <c r="A41" s="71">
        <v>37</v>
      </c>
      <c r="B41" s="72">
        <v>45160</v>
      </c>
      <c r="C41" s="78" t="s">
        <v>519</v>
      </c>
      <c r="D41" s="78" t="s">
        <v>520</v>
      </c>
      <c r="E41" s="77">
        <v>19648</v>
      </c>
      <c r="F41" s="133" t="s">
        <v>14</v>
      </c>
      <c r="G41" s="88"/>
      <c r="H41" s="127" t="s">
        <v>458</v>
      </c>
      <c r="I41" s="127"/>
    </row>
    <row r="42" spans="1:9" x14ac:dyDescent="0.2">
      <c r="A42" s="71">
        <v>38</v>
      </c>
      <c r="B42" s="72">
        <v>45160</v>
      </c>
      <c r="C42" s="78" t="s">
        <v>521</v>
      </c>
      <c r="D42" s="78" t="s">
        <v>522</v>
      </c>
      <c r="E42" s="77">
        <v>8911</v>
      </c>
      <c r="F42" s="114" t="s">
        <v>11</v>
      </c>
      <c r="G42" s="136"/>
      <c r="H42" s="127" t="s">
        <v>458</v>
      </c>
      <c r="I42" s="127"/>
    </row>
    <row r="43" spans="1:9" x14ac:dyDescent="0.2">
      <c r="A43" s="71">
        <v>39</v>
      </c>
      <c r="B43" s="72">
        <v>45160</v>
      </c>
      <c r="C43" s="78" t="s">
        <v>523</v>
      </c>
      <c r="D43" s="78" t="s">
        <v>522</v>
      </c>
      <c r="E43" s="77">
        <v>8912</v>
      </c>
      <c r="F43" s="114" t="s">
        <v>11</v>
      </c>
      <c r="G43" s="89"/>
      <c r="H43" s="127" t="s">
        <v>458</v>
      </c>
      <c r="I43" s="127"/>
    </row>
    <row r="44" spans="1:9" x14ac:dyDescent="0.2">
      <c r="A44" s="71">
        <v>40</v>
      </c>
      <c r="B44" s="72">
        <v>45161</v>
      </c>
      <c r="C44" s="78" t="s">
        <v>524</v>
      </c>
      <c r="D44" s="78" t="s">
        <v>247</v>
      </c>
      <c r="E44" s="77">
        <v>3764</v>
      </c>
      <c r="F44" s="133" t="s">
        <v>14</v>
      </c>
      <c r="G44" s="132">
        <v>45161</v>
      </c>
      <c r="H44" s="127" t="s">
        <v>458</v>
      </c>
      <c r="I44" s="127"/>
    </row>
    <row r="45" spans="1:9" x14ac:dyDescent="0.2">
      <c r="A45" s="71">
        <v>41</v>
      </c>
      <c r="B45" s="72">
        <v>45161</v>
      </c>
      <c r="C45" s="78" t="s">
        <v>525</v>
      </c>
      <c r="D45" s="78" t="s">
        <v>247</v>
      </c>
      <c r="E45" s="77">
        <v>2085</v>
      </c>
      <c r="F45" s="55" t="s">
        <v>29</v>
      </c>
      <c r="G45" s="89">
        <f>150000*3</f>
        <v>450000</v>
      </c>
      <c r="H45" s="127" t="s">
        <v>458</v>
      </c>
      <c r="I45" s="127"/>
    </row>
    <row r="46" spans="1:9" x14ac:dyDescent="0.2">
      <c r="A46" s="71">
        <v>42</v>
      </c>
      <c r="B46" s="72">
        <v>45161</v>
      </c>
      <c r="C46" s="78" t="s">
        <v>526</v>
      </c>
      <c r="D46" s="78" t="s">
        <v>527</v>
      </c>
      <c r="E46" s="77">
        <v>17980</v>
      </c>
      <c r="F46" s="133" t="s">
        <v>14</v>
      </c>
      <c r="G46" s="87"/>
      <c r="H46" s="127" t="s">
        <v>458</v>
      </c>
      <c r="I46" s="127"/>
    </row>
    <row r="47" spans="1:9" x14ac:dyDescent="0.2">
      <c r="A47" s="71">
        <v>43</v>
      </c>
      <c r="B47" s="72">
        <v>45162</v>
      </c>
      <c r="C47" s="78" t="s">
        <v>528</v>
      </c>
      <c r="D47" s="78" t="s">
        <v>529</v>
      </c>
      <c r="E47" s="77">
        <v>4506</v>
      </c>
      <c r="F47" s="133" t="s">
        <v>14</v>
      </c>
      <c r="G47" s="88">
        <v>45162</v>
      </c>
      <c r="H47" s="127" t="s">
        <v>458</v>
      </c>
      <c r="I47" s="127"/>
    </row>
    <row r="48" spans="1:9" x14ac:dyDescent="0.2">
      <c r="A48" s="71">
        <v>44</v>
      </c>
      <c r="B48" s="130">
        <v>45166</v>
      </c>
      <c r="C48" s="117" t="s">
        <v>530</v>
      </c>
      <c r="D48" s="117" t="s">
        <v>531</v>
      </c>
      <c r="E48" s="118">
        <v>15641</v>
      </c>
      <c r="F48" s="137" t="s">
        <v>11</v>
      </c>
      <c r="G48" s="132">
        <v>45166</v>
      </c>
      <c r="H48" s="127" t="s">
        <v>458</v>
      </c>
      <c r="I48" s="127">
        <v>850</v>
      </c>
    </row>
    <row r="49" spans="1:9" x14ac:dyDescent="0.2">
      <c r="A49" s="71">
        <v>45</v>
      </c>
      <c r="B49" s="72">
        <v>45166</v>
      </c>
      <c r="C49" s="78" t="s">
        <v>532</v>
      </c>
      <c r="D49" s="78" t="s">
        <v>533</v>
      </c>
      <c r="E49" s="77">
        <v>19418</v>
      </c>
      <c r="F49" s="114" t="s">
        <v>11</v>
      </c>
      <c r="G49" s="89">
        <f>150000*3+850000</f>
        <v>1300000</v>
      </c>
      <c r="H49" s="127" t="s">
        <v>458</v>
      </c>
      <c r="I49" s="127"/>
    </row>
    <row r="50" spans="1:9" x14ac:dyDescent="0.2">
      <c r="A50" s="71">
        <v>46</v>
      </c>
      <c r="B50" s="72">
        <v>45166</v>
      </c>
      <c r="C50" s="78" t="s">
        <v>534</v>
      </c>
      <c r="D50" s="78" t="s">
        <v>486</v>
      </c>
      <c r="E50" s="77">
        <v>12299</v>
      </c>
      <c r="F50" s="114" t="s">
        <v>11</v>
      </c>
      <c r="G50" s="89"/>
      <c r="H50" s="127" t="s">
        <v>458</v>
      </c>
      <c r="I50" s="127"/>
    </row>
    <row r="51" spans="1:9" x14ac:dyDescent="0.2">
      <c r="A51" s="71">
        <v>47</v>
      </c>
      <c r="B51" s="72">
        <v>45166</v>
      </c>
      <c r="C51" s="97" t="s">
        <v>535</v>
      </c>
      <c r="D51" s="97" t="s">
        <v>535</v>
      </c>
      <c r="E51" s="98">
        <v>17492</v>
      </c>
      <c r="F51" s="55" t="s">
        <v>29</v>
      </c>
      <c r="G51" s="87"/>
      <c r="H51" s="127" t="s">
        <v>458</v>
      </c>
      <c r="I51" s="127"/>
    </row>
    <row r="52" spans="1:9" x14ac:dyDescent="0.2">
      <c r="A52" s="71">
        <v>48</v>
      </c>
      <c r="B52" s="72">
        <v>45167</v>
      </c>
      <c r="C52" s="78" t="s">
        <v>536</v>
      </c>
      <c r="D52" s="78" t="s">
        <v>537</v>
      </c>
      <c r="E52" s="77">
        <v>14460</v>
      </c>
      <c r="F52" s="55" t="s">
        <v>29</v>
      </c>
      <c r="G52" s="132">
        <v>45167</v>
      </c>
      <c r="H52" s="127" t="s">
        <v>458</v>
      </c>
      <c r="I52" s="127"/>
    </row>
    <row r="53" spans="1:9" x14ac:dyDescent="0.2">
      <c r="A53" s="71">
        <v>49</v>
      </c>
      <c r="B53" s="72">
        <v>45168</v>
      </c>
      <c r="C53" s="78" t="s">
        <v>538</v>
      </c>
      <c r="D53" s="78" t="s">
        <v>539</v>
      </c>
      <c r="E53" s="77">
        <v>12984</v>
      </c>
      <c r="F53" s="55" t="s">
        <v>29</v>
      </c>
      <c r="G53" s="88">
        <v>45168</v>
      </c>
      <c r="H53" s="127" t="s">
        <v>458</v>
      </c>
      <c r="I53" s="127"/>
    </row>
    <row r="54" spans="1:9" x14ac:dyDescent="0.2">
      <c r="A54" s="71">
        <v>50</v>
      </c>
      <c r="B54" s="86">
        <v>45168</v>
      </c>
      <c r="C54" s="78" t="s">
        <v>540</v>
      </c>
      <c r="D54" s="78" t="s">
        <v>541</v>
      </c>
      <c r="E54" s="77">
        <v>14144</v>
      </c>
      <c r="F54" s="129" t="s">
        <v>14</v>
      </c>
      <c r="G54" s="89">
        <f>150000*2</f>
        <v>300000</v>
      </c>
      <c r="H54" s="127" t="s">
        <v>458</v>
      </c>
      <c r="I54" s="127"/>
    </row>
    <row r="55" spans="1:9" x14ac:dyDescent="0.2">
      <c r="A55" s="71">
        <v>51</v>
      </c>
      <c r="B55" s="86">
        <v>45169</v>
      </c>
      <c r="C55" s="78" t="s">
        <v>542</v>
      </c>
      <c r="D55" s="78" t="s">
        <v>117</v>
      </c>
      <c r="E55" s="77">
        <v>13783</v>
      </c>
      <c r="F55" s="138" t="s">
        <v>17</v>
      </c>
      <c r="G55" s="132">
        <v>45169</v>
      </c>
      <c r="H55" s="127" t="s">
        <v>458</v>
      </c>
      <c r="I55" s="127"/>
    </row>
    <row r="56" spans="1:9" x14ac:dyDescent="0.2">
      <c r="A56" s="71">
        <v>52</v>
      </c>
      <c r="B56" s="86">
        <v>45169</v>
      </c>
      <c r="C56" s="78" t="s">
        <v>543</v>
      </c>
      <c r="D56" s="78" t="s">
        <v>544</v>
      </c>
      <c r="E56" s="77">
        <v>17995</v>
      </c>
      <c r="F56" s="138" t="s">
        <v>17</v>
      </c>
      <c r="G56" s="89">
        <f>150000*4</f>
        <v>600000</v>
      </c>
      <c r="H56" s="127" t="s">
        <v>458</v>
      </c>
      <c r="I56" s="127"/>
    </row>
    <row r="57" spans="1:9" x14ac:dyDescent="0.2">
      <c r="A57" s="71">
        <v>53</v>
      </c>
      <c r="B57" s="86">
        <v>45169</v>
      </c>
      <c r="C57" s="78" t="s">
        <v>545</v>
      </c>
      <c r="D57" s="78" t="s">
        <v>546</v>
      </c>
      <c r="E57" s="77">
        <v>17223</v>
      </c>
      <c r="F57" s="138" t="s">
        <v>17</v>
      </c>
      <c r="G57" s="89"/>
      <c r="H57" s="127" t="s">
        <v>458</v>
      </c>
      <c r="I57" s="127"/>
    </row>
    <row r="58" spans="1:9" ht="16" thickBot="1" x14ac:dyDescent="0.25">
      <c r="A58" s="81">
        <v>54</v>
      </c>
      <c r="B58" s="82">
        <v>45169</v>
      </c>
      <c r="C58" s="83" t="s">
        <v>547</v>
      </c>
      <c r="D58" s="83" t="s">
        <v>548</v>
      </c>
      <c r="E58" s="84">
        <v>19324</v>
      </c>
      <c r="F58" s="124" t="s">
        <v>20</v>
      </c>
      <c r="G58" s="89"/>
      <c r="H58" s="127" t="s">
        <v>458</v>
      </c>
      <c r="I58" s="127"/>
    </row>
    <row r="59" spans="1:9" ht="16" thickTop="1" x14ac:dyDescent="0.2">
      <c r="A59" s="139"/>
      <c r="B59" s="140"/>
      <c r="C59" s="80"/>
      <c r="D59" s="80"/>
      <c r="E59" s="141"/>
      <c r="F59" s="80"/>
      <c r="G59" s="89"/>
      <c r="H59" s="127"/>
      <c r="I59" s="127"/>
    </row>
    <row r="60" spans="1:9" x14ac:dyDescent="0.2">
      <c r="A60" s="139">
        <v>18</v>
      </c>
      <c r="B60" s="142" t="s">
        <v>344</v>
      </c>
      <c r="C60" s="143">
        <f>50000*17+150000</f>
        <v>1000000</v>
      </c>
      <c r="D60" s="80"/>
      <c r="E60" s="141"/>
      <c r="F60" s="80"/>
      <c r="G60" s="89"/>
      <c r="H60" s="127"/>
      <c r="I60" s="127"/>
    </row>
    <row r="61" spans="1:9" x14ac:dyDescent="0.2">
      <c r="A61" s="139">
        <v>16</v>
      </c>
      <c r="B61" s="40" t="s">
        <v>345</v>
      </c>
      <c r="C61" s="61">
        <f>50000*15+150000</f>
        <v>900000</v>
      </c>
      <c r="E61" s="91"/>
      <c r="F61" s="91"/>
    </row>
    <row r="62" spans="1:9" x14ac:dyDescent="0.2">
      <c r="A62" s="139">
        <v>6</v>
      </c>
      <c r="B62" s="41" t="s">
        <v>346</v>
      </c>
      <c r="C62" s="61">
        <f>50000*6</f>
        <v>300000</v>
      </c>
      <c r="E62" s="91"/>
      <c r="F62" s="91"/>
    </row>
    <row r="63" spans="1:9" x14ac:dyDescent="0.2">
      <c r="A63" s="139">
        <v>6</v>
      </c>
      <c r="B63" s="42" t="s">
        <v>347</v>
      </c>
      <c r="C63" s="61">
        <f>50000*6</f>
        <v>300000</v>
      </c>
      <c r="E63" s="91"/>
      <c r="F63" s="91"/>
    </row>
    <row r="64" spans="1:9" x14ac:dyDescent="0.2">
      <c r="A64" s="139">
        <v>8</v>
      </c>
      <c r="B64" s="43" t="s">
        <v>348</v>
      </c>
      <c r="C64" s="61">
        <f>50000*8</f>
        <v>400000</v>
      </c>
      <c r="E64" s="91"/>
      <c r="F64" s="91"/>
    </row>
    <row r="65" spans="1:6" x14ac:dyDescent="0.2">
      <c r="A65" s="36">
        <f>SUM(A60:A64)</f>
        <v>54</v>
      </c>
      <c r="B65" s="37"/>
      <c r="C65" s="62">
        <f>SUM(C60:C64)</f>
        <v>2900000</v>
      </c>
    </row>
    <row r="66" spans="1:6" x14ac:dyDescent="0.2">
      <c r="A66" s="36"/>
      <c r="B66" s="37"/>
      <c r="C66" s="37"/>
    </row>
    <row r="67" spans="1:6" x14ac:dyDescent="0.2">
      <c r="A67" s="36"/>
      <c r="B67" s="37" t="s">
        <v>549</v>
      </c>
      <c r="C67" s="37"/>
    </row>
    <row r="68" spans="1:6" x14ac:dyDescent="0.2">
      <c r="A68" s="36">
        <f>A65</f>
        <v>54</v>
      </c>
      <c r="B68" s="37" t="s">
        <v>350</v>
      </c>
      <c r="C68" s="61">
        <f>C65</f>
        <v>2900000</v>
      </c>
    </row>
    <row r="69" spans="1:6" x14ac:dyDescent="0.2">
      <c r="A69" s="36"/>
      <c r="B69" s="37" t="s">
        <v>351</v>
      </c>
      <c r="C69" s="61"/>
    </row>
    <row r="71" spans="1:6" x14ac:dyDescent="0.2">
      <c r="A71" s="36"/>
      <c r="B71" s="37"/>
      <c r="C71" s="37"/>
      <c r="D71" s="218" t="s">
        <v>550</v>
      </c>
      <c r="E71" s="218"/>
      <c r="F71" s="218"/>
    </row>
    <row r="72" spans="1:6" x14ac:dyDescent="0.2">
      <c r="A72" s="218" t="s">
        <v>129</v>
      </c>
      <c r="B72" s="218"/>
      <c r="C72" s="218"/>
      <c r="D72" s="218" t="s">
        <v>130</v>
      </c>
      <c r="E72" s="218"/>
      <c r="F72" s="218"/>
    </row>
    <row r="73" spans="1:6" x14ac:dyDescent="0.2">
      <c r="A73" s="218" t="s">
        <v>107</v>
      </c>
      <c r="B73" s="218"/>
      <c r="C73" s="218"/>
      <c r="D73" s="218" t="s">
        <v>131</v>
      </c>
      <c r="E73" s="218"/>
      <c r="F73" s="218"/>
    </row>
    <row r="74" spans="1:6" x14ac:dyDescent="0.2">
      <c r="A74" s="36"/>
      <c r="B74" s="37"/>
      <c r="C74" s="37"/>
      <c r="D74" s="37"/>
      <c r="E74" s="36"/>
      <c r="F74" s="37"/>
    </row>
    <row r="75" spans="1:6" x14ac:dyDescent="0.2">
      <c r="A75" s="36"/>
      <c r="B75" s="37"/>
      <c r="C75" s="37"/>
      <c r="D75" s="37"/>
      <c r="E75" s="36"/>
      <c r="F75" s="37"/>
    </row>
    <row r="76" spans="1:6" x14ac:dyDescent="0.2">
      <c r="A76" s="216" t="s">
        <v>231</v>
      </c>
      <c r="B76" s="216"/>
      <c r="C76" s="216"/>
      <c r="D76" s="216" t="s">
        <v>232</v>
      </c>
      <c r="E76" s="216"/>
      <c r="F76" s="216"/>
    </row>
    <row r="77" spans="1:6" x14ac:dyDescent="0.2">
      <c r="A77" s="218" t="s">
        <v>111</v>
      </c>
      <c r="B77" s="218"/>
      <c r="C77" s="218"/>
      <c r="D77" s="218" t="s">
        <v>112</v>
      </c>
      <c r="E77" s="218"/>
      <c r="F77" s="218"/>
    </row>
  </sheetData>
  <mergeCells count="9">
    <mergeCell ref="A77:C77"/>
    <mergeCell ref="D77:F77"/>
    <mergeCell ref="D71:F71"/>
    <mergeCell ref="A72:C72"/>
    <mergeCell ref="D72:F72"/>
    <mergeCell ref="A73:C73"/>
    <mergeCell ref="D73:F73"/>
    <mergeCell ref="A76:C76"/>
    <mergeCell ref="D76:F7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5"/>
  <sheetViews>
    <sheetView workbookViewId="0">
      <selection activeCell="D3" sqref="D3"/>
    </sheetView>
  </sheetViews>
  <sheetFormatPr baseColWidth="10" defaultColWidth="8.83203125" defaultRowHeight="15" x14ac:dyDescent="0.2"/>
  <cols>
    <col min="2" max="2" width="14" customWidth="1"/>
    <col min="3" max="3" width="22" customWidth="1"/>
    <col min="4" max="4" width="33.5" customWidth="1"/>
    <col min="6" max="6" width="11.1640625" customWidth="1"/>
    <col min="7" max="7" width="12.6640625" customWidth="1"/>
  </cols>
  <sheetData>
    <row r="1" spans="1:10" x14ac:dyDescent="0.2">
      <c r="A1" s="63" t="s">
        <v>0</v>
      </c>
      <c r="B1" s="63"/>
      <c r="C1" s="63"/>
      <c r="D1" s="63"/>
      <c r="E1" s="63"/>
      <c r="F1" s="63"/>
    </row>
    <row r="2" spans="1:10" x14ac:dyDescent="0.2">
      <c r="A2" s="63" t="s">
        <v>1</v>
      </c>
      <c r="B2" s="63"/>
      <c r="C2" s="63"/>
      <c r="D2" s="63"/>
      <c r="E2" s="63"/>
      <c r="F2" s="63"/>
    </row>
    <row r="3" spans="1:10" ht="16" thickBot="1" x14ac:dyDescent="0.25">
      <c r="A3" s="63" t="str">
        <f>'[4]SEPTEMBER 23'!A3</f>
        <v>BULAN SEPTEMBER 2023</v>
      </c>
      <c r="B3" s="63"/>
      <c r="C3" s="63"/>
      <c r="D3" s="63"/>
      <c r="E3" s="63"/>
      <c r="F3" s="63"/>
    </row>
    <row r="4" spans="1:10" ht="50" thickTop="1" thickBot="1" x14ac:dyDescent="0.25">
      <c r="A4" s="2" t="s">
        <v>138</v>
      </c>
      <c r="B4" s="3" t="s">
        <v>139</v>
      </c>
      <c r="C4" s="4" t="s">
        <v>140</v>
      </c>
      <c r="D4" s="4" t="s">
        <v>141</v>
      </c>
      <c r="E4" s="4" t="s">
        <v>7</v>
      </c>
      <c r="F4" s="5" t="s">
        <v>142</v>
      </c>
    </row>
    <row r="5" spans="1:10" x14ac:dyDescent="0.2">
      <c r="A5" s="144">
        <v>1</v>
      </c>
      <c r="B5" s="145">
        <v>45170</v>
      </c>
      <c r="C5" s="146" t="s">
        <v>551</v>
      </c>
      <c r="D5" s="146" t="s">
        <v>475</v>
      </c>
      <c r="E5" s="147">
        <v>9444</v>
      </c>
      <c r="F5" s="137" t="s">
        <v>11</v>
      </c>
      <c r="G5" s="148">
        <v>45170</v>
      </c>
      <c r="H5" s="127" t="s">
        <v>277</v>
      </c>
      <c r="I5" s="127">
        <v>850</v>
      </c>
      <c r="J5" s="127">
        <v>1524</v>
      </c>
    </row>
    <row r="6" spans="1:10" x14ac:dyDescent="0.2">
      <c r="A6" s="71">
        <v>2</v>
      </c>
      <c r="B6" s="149">
        <v>45170</v>
      </c>
      <c r="C6" s="78" t="s">
        <v>552</v>
      </c>
      <c r="D6" s="73" t="s">
        <v>553</v>
      </c>
      <c r="E6" s="77">
        <v>9520</v>
      </c>
      <c r="F6" s="114" t="s">
        <v>11</v>
      </c>
      <c r="G6" s="89">
        <f>150000*2+850000</f>
        <v>1150000</v>
      </c>
      <c r="H6" s="127" t="s">
        <v>277</v>
      </c>
      <c r="I6" s="127"/>
      <c r="J6" s="127">
        <v>1285</v>
      </c>
    </row>
    <row r="7" spans="1:10" x14ac:dyDescent="0.2">
      <c r="A7" s="71">
        <v>3</v>
      </c>
      <c r="B7" s="149">
        <v>45170</v>
      </c>
      <c r="C7" s="78" t="s">
        <v>511</v>
      </c>
      <c r="D7" s="78" t="s">
        <v>554</v>
      </c>
      <c r="E7" s="77">
        <v>7847</v>
      </c>
      <c r="F7" s="114" t="s">
        <v>11</v>
      </c>
      <c r="G7" s="88"/>
      <c r="H7" s="127" t="s">
        <v>277</v>
      </c>
      <c r="I7" s="127"/>
      <c r="J7" s="127">
        <v>411</v>
      </c>
    </row>
    <row r="8" spans="1:10" x14ac:dyDescent="0.2">
      <c r="A8" s="71">
        <v>4</v>
      </c>
      <c r="B8" s="149">
        <v>45173</v>
      </c>
      <c r="C8" s="78" t="s">
        <v>555</v>
      </c>
      <c r="D8" s="78" t="s">
        <v>556</v>
      </c>
      <c r="E8" s="77">
        <v>17303</v>
      </c>
      <c r="F8" s="111" t="s">
        <v>29</v>
      </c>
      <c r="G8" s="150">
        <v>45173</v>
      </c>
      <c r="H8" s="127" t="s">
        <v>277</v>
      </c>
      <c r="I8" s="127"/>
      <c r="J8" s="127">
        <v>756</v>
      </c>
    </row>
    <row r="9" spans="1:10" x14ac:dyDescent="0.2">
      <c r="A9" s="71">
        <v>5</v>
      </c>
      <c r="B9" s="149">
        <v>45173</v>
      </c>
      <c r="C9" s="78" t="s">
        <v>557</v>
      </c>
      <c r="D9" s="78" t="s">
        <v>558</v>
      </c>
      <c r="E9" s="77">
        <v>19986</v>
      </c>
      <c r="F9" s="54" t="s">
        <v>20</v>
      </c>
      <c r="G9" s="89">
        <f>150000*2</f>
        <v>300000</v>
      </c>
      <c r="H9" s="127" t="s">
        <v>277</v>
      </c>
      <c r="I9" s="127"/>
      <c r="J9" s="127">
        <v>523</v>
      </c>
    </row>
    <row r="10" spans="1:10" x14ac:dyDescent="0.2">
      <c r="A10" s="71">
        <v>6</v>
      </c>
      <c r="B10" s="149">
        <v>45175</v>
      </c>
      <c r="C10" s="78" t="s">
        <v>559</v>
      </c>
      <c r="D10" s="78" t="s">
        <v>560</v>
      </c>
      <c r="E10" s="77">
        <v>16193</v>
      </c>
      <c r="F10" s="111" t="s">
        <v>29</v>
      </c>
      <c r="G10" s="148">
        <v>45175</v>
      </c>
      <c r="H10" s="127" t="s">
        <v>277</v>
      </c>
      <c r="I10" s="127"/>
      <c r="J10" s="127">
        <v>374</v>
      </c>
    </row>
    <row r="11" spans="1:10" x14ac:dyDescent="0.2">
      <c r="A11" s="71">
        <v>7</v>
      </c>
      <c r="B11" s="149">
        <v>45175</v>
      </c>
      <c r="C11" s="78" t="s">
        <v>561</v>
      </c>
      <c r="D11" s="78" t="s">
        <v>562</v>
      </c>
      <c r="E11" s="77">
        <v>16975</v>
      </c>
      <c r="F11" s="112" t="s">
        <v>11</v>
      </c>
      <c r="G11" s="89">
        <f>150000*2</f>
        <v>300000</v>
      </c>
      <c r="H11" s="127" t="s">
        <v>277</v>
      </c>
      <c r="I11" s="127"/>
      <c r="J11" s="127">
        <v>58</v>
      </c>
    </row>
    <row r="12" spans="1:10" x14ac:dyDescent="0.2">
      <c r="A12" s="71">
        <v>8</v>
      </c>
      <c r="B12" s="149">
        <v>45176</v>
      </c>
      <c r="C12" s="78" t="s">
        <v>563</v>
      </c>
      <c r="D12" s="78" t="s">
        <v>564</v>
      </c>
      <c r="E12" s="77">
        <v>15671</v>
      </c>
      <c r="F12" s="111" t="s">
        <v>29</v>
      </c>
      <c r="G12" s="150">
        <v>45176</v>
      </c>
      <c r="H12" s="127" t="s">
        <v>277</v>
      </c>
      <c r="I12" s="127"/>
      <c r="J12" s="127">
        <v>523</v>
      </c>
    </row>
    <row r="13" spans="1:10" x14ac:dyDescent="0.2">
      <c r="A13" s="71">
        <v>9</v>
      </c>
      <c r="B13" s="149">
        <v>45176</v>
      </c>
      <c r="C13" s="78" t="s">
        <v>565</v>
      </c>
      <c r="D13" s="78" t="s">
        <v>566</v>
      </c>
      <c r="E13" s="77">
        <v>18071</v>
      </c>
      <c r="F13" s="112" t="s">
        <v>11</v>
      </c>
      <c r="G13" s="89">
        <f>150000*6</f>
        <v>900000</v>
      </c>
      <c r="H13" s="127" t="s">
        <v>277</v>
      </c>
      <c r="I13" s="127"/>
      <c r="J13" s="127">
        <v>2403</v>
      </c>
    </row>
    <row r="14" spans="1:10" x14ac:dyDescent="0.2">
      <c r="A14" s="71">
        <v>10</v>
      </c>
      <c r="B14" s="149">
        <v>45176</v>
      </c>
      <c r="C14" s="78" t="s">
        <v>567</v>
      </c>
      <c r="D14" s="78" t="s">
        <v>568</v>
      </c>
      <c r="E14" s="77">
        <v>16451</v>
      </c>
      <c r="F14" s="112" t="s">
        <v>11</v>
      </c>
      <c r="G14" s="136"/>
      <c r="H14" s="127" t="s">
        <v>277</v>
      </c>
      <c r="I14" s="127"/>
      <c r="J14" s="127">
        <v>1170</v>
      </c>
    </row>
    <row r="15" spans="1:10" x14ac:dyDescent="0.2">
      <c r="A15" s="71">
        <v>11</v>
      </c>
      <c r="B15" s="149">
        <v>45176</v>
      </c>
      <c r="C15" s="78" t="s">
        <v>569</v>
      </c>
      <c r="D15" s="78" t="s">
        <v>570</v>
      </c>
      <c r="E15" s="77">
        <v>12737</v>
      </c>
      <c r="F15" s="112" t="s">
        <v>11</v>
      </c>
      <c r="G15" s="89"/>
      <c r="H15" s="127" t="s">
        <v>277</v>
      </c>
      <c r="I15" s="127"/>
      <c r="J15" s="127">
        <v>1226</v>
      </c>
    </row>
    <row r="16" spans="1:10" x14ac:dyDescent="0.2">
      <c r="A16" s="71">
        <v>12</v>
      </c>
      <c r="B16" s="149">
        <v>45176</v>
      </c>
      <c r="C16" s="78" t="s">
        <v>571</v>
      </c>
      <c r="D16" s="78" t="s">
        <v>148</v>
      </c>
      <c r="E16" s="77">
        <v>18490</v>
      </c>
      <c r="F16" s="151" t="s">
        <v>14</v>
      </c>
      <c r="G16" s="87"/>
      <c r="H16" s="127" t="s">
        <v>277</v>
      </c>
      <c r="I16" s="127"/>
      <c r="J16" s="127">
        <v>7</v>
      </c>
    </row>
    <row r="17" spans="1:10" x14ac:dyDescent="0.2">
      <c r="A17" s="71">
        <v>13</v>
      </c>
      <c r="B17" s="149">
        <v>45176</v>
      </c>
      <c r="C17" s="78" t="s">
        <v>572</v>
      </c>
      <c r="D17" s="78" t="s">
        <v>502</v>
      </c>
      <c r="E17" s="77">
        <v>4885</v>
      </c>
      <c r="F17" s="151" t="s">
        <v>14</v>
      </c>
      <c r="G17" s="87"/>
      <c r="H17" s="127" t="s">
        <v>277</v>
      </c>
      <c r="I17" s="127"/>
      <c r="J17" s="127">
        <v>2140</v>
      </c>
    </row>
    <row r="18" spans="1:10" x14ac:dyDescent="0.2">
      <c r="A18" s="71">
        <v>14</v>
      </c>
      <c r="B18" s="149">
        <v>45177</v>
      </c>
      <c r="C18" s="78" t="s">
        <v>573</v>
      </c>
      <c r="D18" s="78" t="s">
        <v>574</v>
      </c>
      <c r="E18" s="77">
        <v>15321</v>
      </c>
      <c r="F18" s="138" t="s">
        <v>17</v>
      </c>
      <c r="G18" s="89">
        <v>150000</v>
      </c>
      <c r="H18" s="127"/>
      <c r="I18" s="127"/>
      <c r="J18" s="127"/>
    </row>
    <row r="19" spans="1:10" x14ac:dyDescent="0.2">
      <c r="A19" s="71">
        <v>15</v>
      </c>
      <c r="B19" s="149">
        <v>45180</v>
      </c>
      <c r="C19" s="78" t="s">
        <v>575</v>
      </c>
      <c r="D19" s="78" t="s">
        <v>576</v>
      </c>
      <c r="E19" s="77">
        <v>20705</v>
      </c>
      <c r="F19" s="112" t="s">
        <v>11</v>
      </c>
      <c r="G19" s="148">
        <v>45180</v>
      </c>
      <c r="H19" s="127" t="s">
        <v>277</v>
      </c>
      <c r="I19" s="127"/>
      <c r="J19" s="127">
        <v>236</v>
      </c>
    </row>
    <row r="20" spans="1:10" x14ac:dyDescent="0.2">
      <c r="A20" s="71">
        <v>16</v>
      </c>
      <c r="B20" s="149">
        <v>45180</v>
      </c>
      <c r="C20" s="78" t="s">
        <v>577</v>
      </c>
      <c r="D20" s="78" t="s">
        <v>578</v>
      </c>
      <c r="E20" s="77">
        <v>10789</v>
      </c>
      <c r="F20" s="112" t="s">
        <v>11</v>
      </c>
      <c r="G20" s="89">
        <f>150000*2</f>
        <v>300000</v>
      </c>
      <c r="H20" s="127" t="s">
        <v>277</v>
      </c>
      <c r="I20" s="127"/>
      <c r="J20" s="127">
        <v>29</v>
      </c>
    </row>
    <row r="21" spans="1:10" x14ac:dyDescent="0.2">
      <c r="A21" s="71">
        <v>17</v>
      </c>
      <c r="B21" s="145">
        <v>45181</v>
      </c>
      <c r="C21" s="117" t="s">
        <v>579</v>
      </c>
      <c r="D21" s="117" t="s">
        <v>580</v>
      </c>
      <c r="E21" s="118">
        <v>7230</v>
      </c>
      <c r="F21" s="152" t="s">
        <v>14</v>
      </c>
      <c r="G21" s="150">
        <v>45181</v>
      </c>
      <c r="H21" s="127" t="s">
        <v>277</v>
      </c>
      <c r="I21" s="127">
        <v>850</v>
      </c>
      <c r="J21" s="127">
        <v>4302</v>
      </c>
    </row>
    <row r="22" spans="1:10" x14ac:dyDescent="0.2">
      <c r="A22" s="71">
        <v>18</v>
      </c>
      <c r="B22" s="149">
        <v>45181</v>
      </c>
      <c r="C22" s="78" t="s">
        <v>581</v>
      </c>
      <c r="D22" s="78" t="s">
        <v>582</v>
      </c>
      <c r="E22" s="77">
        <v>20119</v>
      </c>
      <c r="F22" s="54" t="s">
        <v>20</v>
      </c>
      <c r="G22" s="89">
        <f>150000*2+850000</f>
        <v>1150000</v>
      </c>
      <c r="H22" s="127" t="s">
        <v>277</v>
      </c>
      <c r="I22" s="127"/>
      <c r="J22" s="127">
        <v>21</v>
      </c>
    </row>
    <row r="23" spans="1:10" x14ac:dyDescent="0.2">
      <c r="A23" s="71">
        <v>19</v>
      </c>
      <c r="B23" s="149">
        <v>45181</v>
      </c>
      <c r="C23" s="78" t="s">
        <v>583</v>
      </c>
      <c r="D23" s="78" t="s">
        <v>584</v>
      </c>
      <c r="E23" s="77">
        <v>10787</v>
      </c>
      <c r="F23" s="112" t="s">
        <v>11</v>
      </c>
      <c r="G23" s="136"/>
      <c r="H23" s="127" t="s">
        <v>277</v>
      </c>
      <c r="I23" s="127"/>
      <c r="J23" s="127">
        <v>811</v>
      </c>
    </row>
    <row r="24" spans="1:10" x14ac:dyDescent="0.2">
      <c r="A24" s="71">
        <v>20</v>
      </c>
      <c r="B24" s="149">
        <v>45183</v>
      </c>
      <c r="C24" s="78" t="s">
        <v>585</v>
      </c>
      <c r="D24" s="78" t="s">
        <v>586</v>
      </c>
      <c r="E24" s="77">
        <v>5369</v>
      </c>
      <c r="F24" s="112" t="s">
        <v>11</v>
      </c>
      <c r="G24" s="150">
        <v>45183</v>
      </c>
      <c r="H24" s="127" t="s">
        <v>277</v>
      </c>
      <c r="I24" s="127"/>
      <c r="J24" s="127">
        <v>405</v>
      </c>
    </row>
    <row r="25" spans="1:10" x14ac:dyDescent="0.2">
      <c r="A25" s="71">
        <v>21</v>
      </c>
      <c r="B25" s="149">
        <v>45183</v>
      </c>
      <c r="C25" s="78" t="s">
        <v>587</v>
      </c>
      <c r="D25" s="78" t="s">
        <v>588</v>
      </c>
      <c r="E25" s="77">
        <v>17132</v>
      </c>
      <c r="F25" s="151" t="s">
        <v>14</v>
      </c>
      <c r="G25" s="89">
        <f>150000*3</f>
        <v>450000</v>
      </c>
      <c r="H25" s="127" t="s">
        <v>277</v>
      </c>
      <c r="I25" s="127"/>
      <c r="J25" s="127">
        <v>206</v>
      </c>
    </row>
    <row r="26" spans="1:10" x14ac:dyDescent="0.2">
      <c r="A26" s="71">
        <v>22</v>
      </c>
      <c r="B26" s="149">
        <v>45183</v>
      </c>
      <c r="C26" s="78" t="s">
        <v>589</v>
      </c>
      <c r="D26" s="78" t="s">
        <v>302</v>
      </c>
      <c r="E26" s="77">
        <v>795</v>
      </c>
      <c r="F26" s="54" t="s">
        <v>20</v>
      </c>
      <c r="G26" s="88"/>
      <c r="H26" s="127" t="s">
        <v>277</v>
      </c>
      <c r="I26" s="127"/>
      <c r="J26" s="127">
        <v>1</v>
      </c>
    </row>
    <row r="27" spans="1:10" x14ac:dyDescent="0.2">
      <c r="A27" s="71">
        <v>23</v>
      </c>
      <c r="B27" s="149">
        <v>45184</v>
      </c>
      <c r="C27" s="78" t="s">
        <v>590</v>
      </c>
      <c r="D27" s="78" t="s">
        <v>591</v>
      </c>
      <c r="E27" s="77">
        <v>19128</v>
      </c>
      <c r="F27" s="114" t="s">
        <v>11</v>
      </c>
      <c r="G27" s="150">
        <v>45184</v>
      </c>
      <c r="H27" s="127" t="s">
        <v>277</v>
      </c>
      <c r="I27" s="127"/>
      <c r="J27" s="127"/>
    </row>
    <row r="28" spans="1:10" x14ac:dyDescent="0.2">
      <c r="A28" s="71">
        <v>24</v>
      </c>
      <c r="B28" s="149">
        <v>45184</v>
      </c>
      <c r="C28" s="78" t="s">
        <v>592</v>
      </c>
      <c r="D28" s="78" t="s">
        <v>593</v>
      </c>
      <c r="E28" s="77">
        <v>4745</v>
      </c>
      <c r="F28" s="114" t="s">
        <v>11</v>
      </c>
      <c r="G28" s="89">
        <f>150000*2</f>
        <v>300000</v>
      </c>
      <c r="H28" s="127" t="s">
        <v>277</v>
      </c>
      <c r="I28" s="127"/>
      <c r="J28" s="127"/>
    </row>
    <row r="29" spans="1:10" x14ac:dyDescent="0.2">
      <c r="A29" s="71">
        <v>25</v>
      </c>
      <c r="B29" s="149">
        <v>45187</v>
      </c>
      <c r="C29" s="78" t="s">
        <v>594</v>
      </c>
      <c r="D29" s="78" t="s">
        <v>595</v>
      </c>
      <c r="E29" s="77">
        <v>2722</v>
      </c>
      <c r="F29" s="153" t="s">
        <v>14</v>
      </c>
      <c r="G29" s="148">
        <v>45187</v>
      </c>
      <c r="H29" s="127" t="s">
        <v>277</v>
      </c>
      <c r="I29" s="127"/>
      <c r="J29" s="127">
        <v>17</v>
      </c>
    </row>
    <row r="30" spans="1:10" x14ac:dyDescent="0.2">
      <c r="A30" s="71">
        <v>26</v>
      </c>
      <c r="B30" s="145">
        <v>45188</v>
      </c>
      <c r="C30" s="117" t="s">
        <v>596</v>
      </c>
      <c r="D30" s="117" t="s">
        <v>182</v>
      </c>
      <c r="E30" s="118">
        <v>13141</v>
      </c>
      <c r="F30" s="154" t="s">
        <v>29</v>
      </c>
      <c r="G30" s="150">
        <v>45188</v>
      </c>
      <c r="H30" s="127" t="s">
        <v>277</v>
      </c>
      <c r="I30" s="127">
        <v>850</v>
      </c>
      <c r="J30" s="127">
        <v>408</v>
      </c>
    </row>
    <row r="31" spans="1:10" x14ac:dyDescent="0.2">
      <c r="A31" s="71">
        <v>27</v>
      </c>
      <c r="B31" s="149">
        <v>45188</v>
      </c>
      <c r="C31" s="78" t="s">
        <v>597</v>
      </c>
      <c r="D31" s="78" t="s">
        <v>598</v>
      </c>
      <c r="E31" s="77">
        <v>11081</v>
      </c>
      <c r="F31" s="153" t="s">
        <v>14</v>
      </c>
      <c r="G31" s="89">
        <f>150000+850000</f>
        <v>1000000</v>
      </c>
      <c r="H31" s="127" t="s">
        <v>277</v>
      </c>
      <c r="I31" s="127"/>
      <c r="J31" s="127">
        <v>1160</v>
      </c>
    </row>
    <row r="32" spans="1:10" x14ac:dyDescent="0.2">
      <c r="A32" s="71">
        <v>28</v>
      </c>
      <c r="B32" s="149">
        <v>45189</v>
      </c>
      <c r="C32" s="78" t="s">
        <v>599</v>
      </c>
      <c r="D32" s="78" t="s">
        <v>600</v>
      </c>
      <c r="E32" s="77">
        <v>7312</v>
      </c>
      <c r="F32" s="114" t="s">
        <v>11</v>
      </c>
      <c r="G32" s="148">
        <v>45189</v>
      </c>
      <c r="H32" s="127" t="s">
        <v>277</v>
      </c>
      <c r="I32" s="127"/>
      <c r="J32" s="127">
        <v>139</v>
      </c>
    </row>
    <row r="33" spans="1:10" x14ac:dyDescent="0.2">
      <c r="A33" s="71">
        <v>29</v>
      </c>
      <c r="B33" s="149">
        <v>45189</v>
      </c>
      <c r="C33" s="78" t="s">
        <v>601</v>
      </c>
      <c r="D33" s="78" t="s">
        <v>148</v>
      </c>
      <c r="E33" s="77">
        <v>17797</v>
      </c>
      <c r="F33" s="55" t="s">
        <v>602</v>
      </c>
      <c r="G33" s="89">
        <f>150000*5</f>
        <v>750000</v>
      </c>
      <c r="H33" s="127" t="s">
        <v>277</v>
      </c>
      <c r="I33" s="127"/>
      <c r="J33" s="127">
        <v>783</v>
      </c>
    </row>
    <row r="34" spans="1:10" x14ac:dyDescent="0.2">
      <c r="A34" s="71">
        <v>30</v>
      </c>
      <c r="B34" s="149">
        <v>45189</v>
      </c>
      <c r="C34" s="78" t="s">
        <v>603</v>
      </c>
      <c r="D34" s="78" t="s">
        <v>604</v>
      </c>
      <c r="E34" s="77">
        <v>7838</v>
      </c>
      <c r="F34" s="55" t="s">
        <v>602</v>
      </c>
      <c r="G34" s="136"/>
      <c r="H34" s="127" t="s">
        <v>277</v>
      </c>
      <c r="I34" s="127"/>
      <c r="J34" s="127">
        <v>526</v>
      </c>
    </row>
    <row r="35" spans="1:10" x14ac:dyDescent="0.2">
      <c r="A35" s="71">
        <v>31</v>
      </c>
      <c r="B35" s="149">
        <v>45189</v>
      </c>
      <c r="C35" s="78" t="s">
        <v>605</v>
      </c>
      <c r="D35" s="78" t="s">
        <v>606</v>
      </c>
      <c r="E35" s="77">
        <v>20266</v>
      </c>
      <c r="F35" s="59" t="s">
        <v>20</v>
      </c>
      <c r="G35" s="89"/>
      <c r="H35" s="127" t="s">
        <v>277</v>
      </c>
      <c r="I35" s="127"/>
      <c r="J35" s="127">
        <v>187</v>
      </c>
    </row>
    <row r="36" spans="1:10" x14ac:dyDescent="0.2">
      <c r="A36" s="71">
        <v>32</v>
      </c>
      <c r="B36" s="149">
        <v>45189</v>
      </c>
      <c r="C36" s="78" t="s">
        <v>607</v>
      </c>
      <c r="D36" s="78" t="s">
        <v>608</v>
      </c>
      <c r="E36" s="77">
        <v>18525</v>
      </c>
      <c r="F36" s="153" t="s">
        <v>14</v>
      </c>
      <c r="G36" s="88"/>
      <c r="H36" s="127" t="s">
        <v>277</v>
      </c>
      <c r="I36" s="135"/>
      <c r="J36" s="155">
        <v>580</v>
      </c>
    </row>
    <row r="37" spans="1:10" x14ac:dyDescent="0.2">
      <c r="A37" s="71">
        <v>33</v>
      </c>
      <c r="B37" s="149">
        <v>45190</v>
      </c>
      <c r="C37" s="78" t="s">
        <v>609</v>
      </c>
      <c r="D37" s="78" t="s">
        <v>610</v>
      </c>
      <c r="E37" s="77">
        <v>4035</v>
      </c>
      <c r="F37" s="59" t="s">
        <v>20</v>
      </c>
      <c r="G37" s="148">
        <v>45190</v>
      </c>
      <c r="H37" s="127" t="s">
        <v>277</v>
      </c>
      <c r="I37" s="127"/>
      <c r="J37" s="127">
        <v>880</v>
      </c>
    </row>
    <row r="38" spans="1:10" x14ac:dyDescent="0.2">
      <c r="A38" s="71">
        <v>34</v>
      </c>
      <c r="B38" s="145">
        <v>45191</v>
      </c>
      <c r="C38" s="117" t="s">
        <v>611</v>
      </c>
      <c r="D38" s="117" t="s">
        <v>612</v>
      </c>
      <c r="E38" s="118">
        <v>12251</v>
      </c>
      <c r="F38" s="137" t="s">
        <v>11</v>
      </c>
      <c r="G38" s="150">
        <v>45191</v>
      </c>
      <c r="H38" s="127" t="s">
        <v>277</v>
      </c>
      <c r="I38" s="127">
        <v>850</v>
      </c>
      <c r="J38" s="127">
        <v>1234</v>
      </c>
    </row>
    <row r="39" spans="1:10" x14ac:dyDescent="0.2">
      <c r="A39" s="71">
        <v>35</v>
      </c>
      <c r="B39" s="149">
        <v>45194</v>
      </c>
      <c r="C39" s="78" t="s">
        <v>613</v>
      </c>
      <c r="D39" s="78" t="s">
        <v>614</v>
      </c>
      <c r="E39" s="77">
        <v>10786</v>
      </c>
      <c r="F39" s="114" t="s">
        <v>11</v>
      </c>
      <c r="G39" s="148">
        <v>45194</v>
      </c>
      <c r="H39" s="127" t="s">
        <v>277</v>
      </c>
      <c r="I39" s="127"/>
      <c r="J39" s="127">
        <v>1328</v>
      </c>
    </row>
    <row r="40" spans="1:10" x14ac:dyDescent="0.2">
      <c r="A40" s="71">
        <v>36</v>
      </c>
      <c r="B40" s="149">
        <v>45194</v>
      </c>
      <c r="C40" s="78" t="s">
        <v>615</v>
      </c>
      <c r="D40" s="78" t="s">
        <v>442</v>
      </c>
      <c r="E40" s="77">
        <v>171</v>
      </c>
      <c r="F40" s="59" t="s">
        <v>20</v>
      </c>
      <c r="G40" s="89">
        <f>150000*3</f>
        <v>450000</v>
      </c>
      <c r="H40" s="127" t="s">
        <v>277</v>
      </c>
      <c r="I40" s="127"/>
      <c r="J40" s="127">
        <v>866</v>
      </c>
    </row>
    <row r="41" spans="1:10" x14ac:dyDescent="0.2">
      <c r="A41" s="71">
        <v>37</v>
      </c>
      <c r="B41" s="149">
        <v>45194</v>
      </c>
      <c r="C41" s="78" t="s">
        <v>616</v>
      </c>
      <c r="D41" s="78" t="s">
        <v>570</v>
      </c>
      <c r="E41" s="77">
        <v>12721</v>
      </c>
      <c r="F41" s="114" t="s">
        <v>11</v>
      </c>
      <c r="G41" s="87"/>
      <c r="H41" s="127" t="s">
        <v>277</v>
      </c>
      <c r="I41" s="127"/>
      <c r="J41" s="127">
        <v>1450</v>
      </c>
    </row>
    <row r="42" spans="1:10" x14ac:dyDescent="0.2">
      <c r="A42" s="71">
        <v>38</v>
      </c>
      <c r="B42" s="149">
        <v>45195</v>
      </c>
      <c r="C42" s="78" t="s">
        <v>209</v>
      </c>
      <c r="D42" s="78" t="s">
        <v>617</v>
      </c>
      <c r="E42" s="77">
        <v>16897</v>
      </c>
      <c r="F42" s="55" t="s">
        <v>29</v>
      </c>
      <c r="G42" s="148">
        <v>45195</v>
      </c>
      <c r="H42" s="127" t="s">
        <v>277</v>
      </c>
      <c r="I42" s="127"/>
      <c r="J42" s="127">
        <v>1367</v>
      </c>
    </row>
    <row r="43" spans="1:10" x14ac:dyDescent="0.2">
      <c r="A43" s="71">
        <v>39</v>
      </c>
      <c r="B43" s="149">
        <v>45196</v>
      </c>
      <c r="C43" s="78" t="s">
        <v>618</v>
      </c>
      <c r="D43" s="78" t="s">
        <v>619</v>
      </c>
      <c r="E43" s="77">
        <v>9302</v>
      </c>
      <c r="F43" s="55" t="s">
        <v>29</v>
      </c>
      <c r="G43" s="150">
        <v>45196</v>
      </c>
      <c r="H43" s="127" t="s">
        <v>277</v>
      </c>
      <c r="I43" s="127"/>
      <c r="J43" s="127">
        <v>7749</v>
      </c>
    </row>
    <row r="44" spans="1:10" x14ac:dyDescent="0.2">
      <c r="A44" s="71">
        <v>40</v>
      </c>
      <c r="B44" s="149">
        <v>45196</v>
      </c>
      <c r="C44" s="78" t="s">
        <v>620</v>
      </c>
      <c r="D44" s="78" t="s">
        <v>621</v>
      </c>
      <c r="E44" s="77">
        <v>3534</v>
      </c>
      <c r="F44" s="114" t="s">
        <v>11</v>
      </c>
      <c r="G44" s="89">
        <f>150000*2</f>
        <v>300000</v>
      </c>
      <c r="H44" s="127" t="s">
        <v>277</v>
      </c>
      <c r="I44" s="127"/>
      <c r="J44" s="127">
        <v>730</v>
      </c>
    </row>
    <row r="45" spans="1:10" x14ac:dyDescent="0.2">
      <c r="A45" s="71">
        <v>41</v>
      </c>
      <c r="B45" s="149">
        <v>45198</v>
      </c>
      <c r="C45" s="78" t="s">
        <v>622</v>
      </c>
      <c r="D45" s="78" t="s">
        <v>574</v>
      </c>
      <c r="E45" s="77">
        <v>13131</v>
      </c>
      <c r="F45" s="126" t="s">
        <v>17</v>
      </c>
      <c r="G45" s="136">
        <v>40450</v>
      </c>
      <c r="H45" s="127" t="s">
        <v>277</v>
      </c>
      <c r="I45" s="127"/>
      <c r="J45" s="127"/>
    </row>
    <row r="46" spans="1:10" ht="16" thickBot="1" x14ac:dyDescent="0.25">
      <c r="A46" s="156">
        <v>42</v>
      </c>
      <c r="B46" s="157">
        <v>45198</v>
      </c>
      <c r="C46" s="83" t="s">
        <v>623</v>
      </c>
      <c r="D46" s="83" t="s">
        <v>624</v>
      </c>
      <c r="E46" s="84">
        <v>17854</v>
      </c>
      <c r="F46" s="123" t="s">
        <v>11</v>
      </c>
      <c r="G46" s="89">
        <f>150000*2</f>
        <v>300000</v>
      </c>
      <c r="H46" s="127" t="s">
        <v>277</v>
      </c>
      <c r="I46" s="127"/>
      <c r="J46" s="127">
        <v>2263</v>
      </c>
    </row>
    <row r="47" spans="1:10" ht="16" thickTop="1" x14ac:dyDescent="0.2">
      <c r="A47" s="139"/>
      <c r="B47" s="140"/>
      <c r="C47" s="80"/>
      <c r="D47" s="80"/>
      <c r="E47" s="141"/>
      <c r="F47" s="80"/>
      <c r="G47" s="89"/>
      <c r="H47" s="127"/>
      <c r="I47" s="127"/>
    </row>
    <row r="48" spans="1:10" x14ac:dyDescent="0.2">
      <c r="A48" s="139">
        <v>7</v>
      </c>
      <c r="B48" s="142" t="s">
        <v>344</v>
      </c>
      <c r="C48" s="143">
        <f>50000*6+150000</f>
        <v>450000</v>
      </c>
      <c r="D48" s="80"/>
      <c r="E48" s="141"/>
      <c r="F48" s="80"/>
      <c r="G48" s="89"/>
      <c r="H48" s="127"/>
      <c r="I48" s="127"/>
    </row>
    <row r="49" spans="1:11" x14ac:dyDescent="0.2">
      <c r="A49" s="139">
        <v>19</v>
      </c>
      <c r="B49" s="40" t="s">
        <v>345</v>
      </c>
      <c r="C49" s="61">
        <f>50000*17+150000*2</f>
        <v>1150000</v>
      </c>
      <c r="E49" s="91"/>
      <c r="F49" s="91"/>
    </row>
    <row r="50" spans="1:11" x14ac:dyDescent="0.2">
      <c r="A50" s="139">
        <v>6</v>
      </c>
      <c r="B50" s="41" t="s">
        <v>346</v>
      </c>
      <c r="C50" s="61">
        <f>50000*6</f>
        <v>300000</v>
      </c>
      <c r="E50" s="91"/>
      <c r="F50" s="91"/>
    </row>
    <row r="51" spans="1:11" x14ac:dyDescent="0.2">
      <c r="A51" s="139">
        <v>2</v>
      </c>
      <c r="B51" s="42" t="s">
        <v>347</v>
      </c>
      <c r="C51" s="61">
        <f>50000*2</f>
        <v>100000</v>
      </c>
      <c r="E51" s="91"/>
      <c r="F51" s="91"/>
      <c r="K51" s="158">
        <f>7*50000</f>
        <v>350000</v>
      </c>
    </row>
    <row r="52" spans="1:11" x14ac:dyDescent="0.2">
      <c r="A52" s="139">
        <v>8</v>
      </c>
      <c r="B52" s="43" t="s">
        <v>348</v>
      </c>
      <c r="C52" s="61">
        <f>50000*7+150000</f>
        <v>500000</v>
      </c>
      <c r="E52" s="91"/>
      <c r="F52" s="91"/>
      <c r="K52" s="158">
        <f>150000*1</f>
        <v>150000</v>
      </c>
    </row>
    <row r="53" spans="1:11" x14ac:dyDescent="0.2">
      <c r="A53" s="36">
        <f>SUM(A48:A52)</f>
        <v>42</v>
      </c>
      <c r="B53" s="37"/>
      <c r="C53" s="62">
        <f>SUM(C48:C52)</f>
        <v>2500000</v>
      </c>
      <c r="K53" s="158">
        <f>SUM(K51:K52)</f>
        <v>500000</v>
      </c>
    </row>
    <row r="54" spans="1:11" x14ac:dyDescent="0.2">
      <c r="A54" s="36"/>
      <c r="B54" s="37"/>
      <c r="C54" s="37"/>
    </row>
    <row r="55" spans="1:11" x14ac:dyDescent="0.2">
      <c r="A55" s="36"/>
      <c r="B55" s="37" t="s">
        <v>625</v>
      </c>
      <c r="C55" s="37"/>
    </row>
    <row r="56" spans="1:11" x14ac:dyDescent="0.2">
      <c r="A56" s="36">
        <f>A53</f>
        <v>42</v>
      </c>
      <c r="B56" s="37" t="s">
        <v>350</v>
      </c>
      <c r="C56" s="61">
        <f>C53</f>
        <v>2500000</v>
      </c>
    </row>
    <row r="57" spans="1:11" x14ac:dyDescent="0.2">
      <c r="A57" s="36"/>
      <c r="B57" s="37" t="s">
        <v>351</v>
      </c>
      <c r="C57" s="61"/>
    </row>
    <row r="59" spans="1:11" x14ac:dyDescent="0.2">
      <c r="A59" s="36"/>
      <c r="B59" s="37"/>
      <c r="C59" s="37"/>
      <c r="D59" s="218" t="s">
        <v>626</v>
      </c>
      <c r="E59" s="218"/>
      <c r="F59" s="218"/>
    </row>
    <row r="60" spans="1:11" x14ac:dyDescent="0.2">
      <c r="A60" s="218" t="s">
        <v>129</v>
      </c>
      <c r="B60" s="218"/>
      <c r="C60" s="218"/>
      <c r="D60" s="218" t="s">
        <v>130</v>
      </c>
      <c r="E60" s="218"/>
      <c r="F60" s="218"/>
    </row>
    <row r="61" spans="1:11" x14ac:dyDescent="0.2">
      <c r="A61" s="218" t="s">
        <v>107</v>
      </c>
      <c r="B61" s="218"/>
      <c r="C61" s="218"/>
      <c r="D61" s="218" t="s">
        <v>131</v>
      </c>
      <c r="E61" s="218"/>
      <c r="F61" s="218"/>
    </row>
    <row r="62" spans="1:11" x14ac:dyDescent="0.2">
      <c r="A62" s="36"/>
      <c r="B62" s="37"/>
      <c r="C62" s="37"/>
      <c r="D62" s="37"/>
      <c r="E62" s="36"/>
      <c r="F62" s="37"/>
    </row>
    <row r="63" spans="1:11" x14ac:dyDescent="0.2">
      <c r="A63" s="36"/>
      <c r="B63" s="37"/>
      <c r="C63" s="37"/>
      <c r="D63" s="37"/>
      <c r="E63" s="36"/>
      <c r="F63" s="37"/>
    </row>
    <row r="64" spans="1:11" x14ac:dyDescent="0.2">
      <c r="A64" s="216" t="s">
        <v>231</v>
      </c>
      <c r="B64" s="216"/>
      <c r="C64" s="216"/>
      <c r="D64" s="216" t="s">
        <v>232</v>
      </c>
      <c r="E64" s="216"/>
      <c r="F64" s="216"/>
    </row>
    <row r="65" spans="1:6" x14ac:dyDescent="0.2">
      <c r="A65" s="218" t="s">
        <v>111</v>
      </c>
      <c r="B65" s="218"/>
      <c r="C65" s="218"/>
      <c r="D65" s="218" t="s">
        <v>112</v>
      </c>
      <c r="E65" s="218"/>
      <c r="F65" s="218"/>
    </row>
  </sheetData>
  <mergeCells count="9">
    <mergeCell ref="A65:C65"/>
    <mergeCell ref="D65:F65"/>
    <mergeCell ref="D59:F59"/>
    <mergeCell ref="A60:C60"/>
    <mergeCell ref="D60:F60"/>
    <mergeCell ref="A61:C61"/>
    <mergeCell ref="D61:F61"/>
    <mergeCell ref="A64:C64"/>
    <mergeCell ref="D64:F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Jan23</vt:lpstr>
      <vt:lpstr>Feb23</vt:lpstr>
      <vt:lpstr>Mar23</vt:lpstr>
      <vt:lpstr>Apr23</vt:lpstr>
      <vt:lpstr>Mei23</vt:lpstr>
      <vt:lpstr>Jun23</vt:lpstr>
      <vt:lpstr>Jul23</vt:lpstr>
      <vt:lpstr>Ags23</vt:lpstr>
      <vt:lpstr>Sep23</vt:lpstr>
      <vt:lpstr>Okt23</vt:lpstr>
      <vt:lpstr>Nov23</vt:lpstr>
      <vt:lpstr>Des23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Software Solution</cp:lastModifiedBy>
  <dcterms:created xsi:type="dcterms:W3CDTF">2024-06-27T07:46:15Z</dcterms:created>
  <dcterms:modified xsi:type="dcterms:W3CDTF">2024-06-27T10:28:07Z</dcterms:modified>
</cp:coreProperties>
</file>